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egorova\Documents\ЕГОРОВА С А\КОНКУРСЫ и ЗАКУПКИ\КОНКУРСЫ И ЗАКУПКИ 2020\ЗП для МСП СЕНСОРНЫЕ КИОСКИ Лот 3 ТПиР ОТМ ИТ 2020\"/>
    </mc:Choice>
  </mc:AlternateContent>
  <bookViews>
    <workbookView xWindow="0" yWindow="0" windowWidth="28800" windowHeight="11700"/>
  </bookViews>
  <sheets>
    <sheet name="Структура НМЦ и форма КП" sheetId="1" r:id="rId1"/>
    <sheet name="Лист1" sheetId="2" r:id="rId2"/>
  </sheets>
  <externalReferences>
    <externalReference r:id="rId3"/>
  </externalReferences>
  <definedNames>
    <definedName name="_xlnm.Print_Area" localSheetId="0">'Структура НМЦ и форма КП'!$A$1:$Q$120</definedName>
    <definedName name="СпособЗакупки">[1]ПП925!$B$7</definedName>
  </definedNames>
  <calcPr calcId="162913" calcMode="autoNoTable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5" i="1" l="1"/>
  <c r="N115" i="1"/>
  <c r="M115" i="1"/>
  <c r="P114" i="1"/>
  <c r="N114" i="1"/>
  <c r="M114" i="1"/>
  <c r="P113" i="1"/>
  <c r="N113" i="1"/>
  <c r="M113" i="1"/>
  <c r="P112" i="1"/>
  <c r="N112" i="1"/>
  <c r="M112" i="1"/>
  <c r="P111" i="1"/>
  <c r="N111" i="1"/>
  <c r="M111" i="1"/>
  <c r="P110" i="1"/>
  <c r="N110" i="1"/>
  <c r="M110" i="1"/>
  <c r="P109" i="1"/>
  <c r="N109" i="1"/>
  <c r="M109" i="1"/>
  <c r="P108" i="1"/>
  <c r="M108" i="1"/>
  <c r="P106" i="1"/>
  <c r="N106" i="1"/>
  <c r="M106" i="1"/>
  <c r="P105" i="1"/>
  <c r="N105" i="1"/>
  <c r="M105" i="1"/>
  <c r="P104" i="1"/>
  <c r="N104" i="1"/>
  <c r="M104" i="1"/>
  <c r="P103" i="1"/>
  <c r="N103" i="1"/>
  <c r="M103" i="1"/>
  <c r="P102" i="1"/>
  <c r="N102" i="1"/>
  <c r="M102" i="1"/>
  <c r="P101" i="1"/>
  <c r="N101" i="1"/>
  <c r="M101" i="1"/>
  <c r="P100" i="1"/>
  <c r="N100" i="1"/>
  <c r="M100" i="1"/>
  <c r="P99" i="1"/>
  <c r="M99" i="1"/>
  <c r="P97" i="1"/>
  <c r="N97" i="1"/>
  <c r="M97" i="1"/>
  <c r="P96" i="1"/>
  <c r="N96" i="1"/>
  <c r="M96" i="1"/>
  <c r="P95" i="1"/>
  <c r="N95" i="1"/>
  <c r="M95" i="1"/>
  <c r="P94" i="1"/>
  <c r="N94" i="1"/>
  <c r="M94" i="1"/>
  <c r="P93" i="1"/>
  <c r="N93" i="1"/>
  <c r="M93" i="1"/>
  <c r="P92" i="1"/>
  <c r="N92" i="1"/>
  <c r="M92" i="1"/>
  <c r="P91" i="1"/>
  <c r="N91" i="1"/>
  <c r="M91" i="1"/>
  <c r="P90" i="1"/>
  <c r="M90" i="1"/>
  <c r="P88" i="1"/>
  <c r="N88" i="1"/>
  <c r="M88" i="1"/>
  <c r="P87" i="1"/>
  <c r="N87" i="1"/>
  <c r="M87" i="1"/>
  <c r="P86" i="1"/>
  <c r="N86" i="1"/>
  <c r="M86" i="1"/>
  <c r="P85" i="1"/>
  <c r="N85" i="1"/>
  <c r="M85" i="1"/>
  <c r="P84" i="1"/>
  <c r="N84" i="1"/>
  <c r="M84" i="1"/>
  <c r="P83" i="1"/>
  <c r="N83" i="1"/>
  <c r="M83" i="1"/>
  <c r="P82" i="1"/>
  <c r="N82" i="1"/>
  <c r="M82" i="1"/>
  <c r="P81" i="1"/>
  <c r="M81" i="1"/>
  <c r="P79" i="1"/>
  <c r="N79" i="1"/>
  <c r="M79" i="1"/>
  <c r="P78" i="1"/>
  <c r="N78" i="1"/>
  <c r="M78" i="1"/>
  <c r="P77" i="1"/>
  <c r="N77" i="1"/>
  <c r="M77" i="1"/>
  <c r="P76" i="1"/>
  <c r="N76" i="1"/>
  <c r="M76" i="1"/>
  <c r="P75" i="1"/>
  <c r="N75" i="1"/>
  <c r="M75" i="1"/>
  <c r="P74" i="1"/>
  <c r="N74" i="1"/>
  <c r="M74" i="1"/>
  <c r="P73" i="1"/>
  <c r="N73" i="1"/>
  <c r="M73" i="1"/>
  <c r="P72" i="1"/>
  <c r="N72" i="1"/>
  <c r="M72" i="1"/>
  <c r="P70" i="1"/>
  <c r="N70" i="1"/>
  <c r="M70" i="1"/>
  <c r="P69" i="1"/>
  <c r="N69" i="1"/>
  <c r="M69" i="1"/>
  <c r="P68" i="1"/>
  <c r="N68" i="1"/>
  <c r="M68" i="1"/>
  <c r="P67" i="1"/>
  <c r="N67" i="1"/>
  <c r="M67" i="1"/>
  <c r="P66" i="1"/>
  <c r="N66" i="1"/>
  <c r="M66" i="1"/>
  <c r="P65" i="1"/>
  <c r="N65" i="1"/>
  <c r="M65" i="1"/>
  <c r="P64" i="1"/>
  <c r="N64" i="1"/>
  <c r="M64" i="1"/>
  <c r="P63" i="1"/>
  <c r="M63" i="1"/>
  <c r="P61" i="1"/>
  <c r="N61" i="1"/>
  <c r="M61" i="1"/>
  <c r="P60" i="1"/>
  <c r="N60" i="1"/>
  <c r="M60" i="1"/>
  <c r="P59" i="1"/>
  <c r="N59" i="1"/>
  <c r="M59" i="1"/>
  <c r="P58" i="1"/>
  <c r="N58" i="1"/>
  <c r="M58" i="1"/>
  <c r="P57" i="1"/>
  <c r="N57" i="1"/>
  <c r="M57" i="1"/>
  <c r="P56" i="1"/>
  <c r="N56" i="1"/>
  <c r="M56" i="1"/>
  <c r="P55" i="1"/>
  <c r="N55" i="1"/>
  <c r="M55" i="1"/>
  <c r="P54" i="1"/>
  <c r="M54" i="1"/>
  <c r="P52" i="1"/>
  <c r="N52" i="1"/>
  <c r="M52" i="1"/>
  <c r="P51" i="1"/>
  <c r="N51" i="1"/>
  <c r="M51" i="1"/>
  <c r="P50" i="1"/>
  <c r="N50" i="1"/>
  <c r="M50" i="1"/>
  <c r="P49" i="1"/>
  <c r="N49" i="1"/>
  <c r="M49" i="1"/>
  <c r="P48" i="1"/>
  <c r="N48" i="1"/>
  <c r="M48" i="1"/>
  <c r="P47" i="1"/>
  <c r="N47" i="1"/>
  <c r="M47" i="1"/>
  <c r="P46" i="1"/>
  <c r="N46" i="1"/>
  <c r="M46" i="1"/>
  <c r="P45" i="1"/>
  <c r="M45" i="1"/>
  <c r="P43" i="1"/>
  <c r="N43" i="1"/>
  <c r="M43" i="1"/>
  <c r="P42" i="1"/>
  <c r="N42" i="1"/>
  <c r="M42" i="1"/>
  <c r="P41" i="1"/>
  <c r="N41" i="1"/>
  <c r="M41" i="1"/>
  <c r="P40" i="1"/>
  <c r="N40" i="1"/>
  <c r="M40" i="1"/>
  <c r="P39" i="1"/>
  <c r="N39" i="1"/>
  <c r="M39" i="1"/>
  <c r="P38" i="1"/>
  <c r="N38" i="1"/>
  <c r="M38" i="1"/>
  <c r="P37" i="1"/>
  <c r="N37" i="1"/>
  <c r="M37" i="1"/>
  <c r="P36" i="1"/>
  <c r="M36" i="1"/>
  <c r="P34" i="1"/>
  <c r="N34" i="1"/>
  <c r="M34" i="1"/>
  <c r="P33" i="1"/>
  <c r="N33" i="1"/>
  <c r="M33" i="1"/>
  <c r="P32" i="1"/>
  <c r="N32" i="1"/>
  <c r="M32" i="1"/>
  <c r="P31" i="1"/>
  <c r="N31" i="1"/>
  <c r="M31" i="1"/>
  <c r="P30" i="1"/>
  <c r="N30" i="1"/>
  <c r="M30" i="1"/>
  <c r="P29" i="1"/>
  <c r="N29" i="1"/>
  <c r="M29" i="1"/>
  <c r="P28" i="1"/>
  <c r="N28" i="1"/>
  <c r="M28" i="1"/>
  <c r="P27" i="1"/>
  <c r="M27" i="1"/>
  <c r="P25" i="1"/>
  <c r="N25" i="1"/>
  <c r="M25" i="1"/>
  <c r="P24" i="1"/>
  <c r="N24" i="1"/>
  <c r="M24" i="1"/>
  <c r="P23" i="1"/>
  <c r="N23" i="1"/>
  <c r="M23" i="1"/>
  <c r="P22" i="1"/>
  <c r="N22" i="1"/>
  <c r="M22" i="1"/>
  <c r="P21" i="1"/>
  <c r="N21" i="1"/>
  <c r="M21" i="1"/>
  <c r="P20" i="1"/>
  <c r="N20" i="1"/>
  <c r="M20" i="1"/>
  <c r="P19" i="1"/>
  <c r="N19" i="1"/>
  <c r="M19" i="1"/>
  <c r="P18" i="1"/>
  <c r="N18" i="1"/>
  <c r="M18" i="1"/>
  <c r="P16" i="1"/>
  <c r="N16" i="1"/>
  <c r="M16" i="1"/>
  <c r="P15" i="1"/>
  <c r="N15" i="1"/>
  <c r="M15" i="1"/>
  <c r="P14" i="1"/>
  <c r="N14" i="1"/>
  <c r="M14" i="1"/>
  <c r="P13" i="1"/>
  <c r="N13" i="1"/>
  <c r="M13" i="1"/>
  <c r="P12" i="1"/>
  <c r="N12" i="1"/>
  <c r="M12" i="1"/>
  <c r="P11" i="1"/>
  <c r="N11" i="1"/>
  <c r="M11" i="1"/>
  <c r="P10" i="1"/>
  <c r="N10" i="1"/>
  <c r="M10" i="1"/>
  <c r="P9" i="1"/>
  <c r="M9" i="1"/>
  <c r="G115" i="1"/>
  <c r="G114" i="1"/>
  <c r="G113" i="1"/>
  <c r="G112" i="1"/>
  <c r="G111" i="1"/>
  <c r="G110" i="1"/>
  <c r="G109" i="1"/>
  <c r="G106" i="1"/>
  <c r="G105" i="1"/>
  <c r="G104" i="1"/>
  <c r="G103" i="1"/>
  <c r="G102" i="1"/>
  <c r="G101" i="1"/>
  <c r="G100" i="1"/>
  <c r="G97" i="1"/>
  <c r="G96" i="1"/>
  <c r="G95" i="1"/>
  <c r="G94" i="1"/>
  <c r="G93" i="1"/>
  <c r="G92" i="1"/>
  <c r="G91" i="1"/>
  <c r="G88" i="1"/>
  <c r="G87" i="1"/>
  <c r="G86" i="1"/>
  <c r="G85" i="1"/>
  <c r="G84" i="1"/>
  <c r="G83" i="1"/>
  <c r="G82" i="1"/>
  <c r="G79" i="1"/>
  <c r="E72" i="1" s="1"/>
  <c r="G72" i="1" s="1"/>
  <c r="G78" i="1"/>
  <c r="G77" i="1"/>
  <c r="G76" i="1"/>
  <c r="G75" i="1"/>
  <c r="G74" i="1"/>
  <c r="G73" i="1"/>
  <c r="G70" i="1"/>
  <c r="G69" i="1"/>
  <c r="G68" i="1"/>
  <c r="G67" i="1"/>
  <c r="G66" i="1"/>
  <c r="G65" i="1"/>
  <c r="G64" i="1"/>
  <c r="G61" i="1"/>
  <c r="G60" i="1"/>
  <c r="G59" i="1"/>
  <c r="G58" i="1"/>
  <c r="G57" i="1"/>
  <c r="G56" i="1"/>
  <c r="G55" i="1"/>
  <c r="G52" i="1"/>
  <c r="G51" i="1"/>
  <c r="G50" i="1"/>
  <c r="G49" i="1"/>
  <c r="G48" i="1"/>
  <c r="G47" i="1"/>
  <c r="G46" i="1"/>
  <c r="G43" i="1"/>
  <c r="G42" i="1"/>
  <c r="G41" i="1"/>
  <c r="G40" i="1"/>
  <c r="G39" i="1"/>
  <c r="G38" i="1"/>
  <c r="G37" i="1"/>
  <c r="G34" i="1"/>
  <c r="G33" i="1"/>
  <c r="G32" i="1"/>
  <c r="G31" i="1"/>
  <c r="G30" i="1"/>
  <c r="G29" i="1"/>
  <c r="G28" i="1"/>
  <c r="G25" i="1"/>
  <c r="E18" i="1" s="1"/>
  <c r="G18" i="1" s="1"/>
  <c r="G24" i="1"/>
  <c r="G23" i="1"/>
  <c r="G22" i="1"/>
  <c r="G21" i="1"/>
  <c r="G20" i="1"/>
  <c r="G19" i="1"/>
  <c r="G16" i="1"/>
  <c r="G15" i="1"/>
  <c r="G14" i="1"/>
  <c r="G13" i="1"/>
  <c r="G12" i="1"/>
  <c r="G11" i="1"/>
  <c r="G10" i="1"/>
  <c r="E9" i="1" l="1"/>
  <c r="E45" i="1"/>
  <c r="E54" i="1"/>
  <c r="E81" i="1"/>
  <c r="E90" i="1"/>
  <c r="E108" i="1"/>
  <c r="E36" i="1"/>
  <c r="E63" i="1"/>
  <c r="E99" i="1"/>
  <c r="E27" i="1"/>
  <c r="G108" i="1" l="1"/>
  <c r="N108" i="1"/>
  <c r="G27" i="1"/>
  <c r="N27" i="1"/>
  <c r="G45" i="1"/>
  <c r="N45" i="1"/>
  <c r="G90" i="1"/>
  <c r="N90" i="1"/>
  <c r="G81" i="1"/>
  <c r="N81" i="1"/>
  <c r="G99" i="1"/>
  <c r="N99" i="1"/>
  <c r="G54" i="1"/>
  <c r="N54" i="1"/>
  <c r="G63" i="1"/>
  <c r="N63" i="1"/>
  <c r="G36" i="1"/>
  <c r="N36" i="1"/>
  <c r="G9" i="1"/>
  <c r="N9" i="1"/>
  <c r="Q116" i="1"/>
  <c r="G116" i="1" l="1"/>
  <c r="Q117" i="1"/>
  <c r="Q118" i="1" s="1"/>
  <c r="G117" i="1" l="1"/>
  <c r="G118" i="1" s="1"/>
  <c r="F3" i="1"/>
</calcChain>
</file>

<file path=xl/sharedStrings.xml><?xml version="1.0" encoding="utf-8"?>
<sst xmlns="http://schemas.openxmlformats.org/spreadsheetml/2006/main" count="536" uniqueCount="155">
  <si>
    <t>Наименование продукции (товары / работы / услуги), являющейся предметом закупки</t>
  </si>
  <si>
    <t>Наименование предлагаемой продукции (товары, работы, услуги)</t>
  </si>
  <si>
    <t>руб. (без учета НДС)</t>
  </si>
  <si>
    <t>№ п/п</t>
  </si>
  <si>
    <t>Кол-во</t>
  </si>
  <si>
    <t>ИТОГО без НДС, руб.</t>
  </si>
  <si>
    <t>ИТОГО с НДС, руб.</t>
  </si>
  <si>
    <t>Ед. 
изм.</t>
  </si>
  <si>
    <t>НМЦ единицы продукции
(руб. без НДС)</t>
  </si>
  <si>
    <t>НМЦ по позиции продукции
(руб. без НДС)</t>
  </si>
  <si>
    <r>
      <t>Начальная (максимальная) цена Договора / цена лота:</t>
    </r>
    <r>
      <rPr>
        <sz val="12"/>
        <color rgb="FF002060"/>
        <rFont val="Calibri"/>
        <family val="2"/>
        <charset val="204"/>
        <scheme val="minor"/>
      </rPr>
      <t xml:space="preserve"> </t>
    </r>
  </si>
  <si>
    <t xml:space="preserve">Структура НМЦ </t>
  </si>
  <si>
    <t>Предлагаемая цена одной единицы продукции
(руб. без НДС)</t>
  </si>
  <si>
    <t>Итоговая стоимость позиции
(руб. без НДС)</t>
  </si>
  <si>
    <t>Кроме того, НДС, руб.</t>
  </si>
  <si>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(подпись, М.П.)</t>
    </r>
    <r>
      <rPr>
        <sz val="13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(фамилия, имя, отчество подписавшего, должность)</t>
    </r>
  </si>
  <si>
    <t>Производитель продукции</t>
  </si>
  <si>
    <t>Приложение к Документации о закупке – Структура НМЦ (в т.ч. форма Коммерческого предложения)</t>
  </si>
  <si>
    <t>Приложение 1 к письму о подаче оферты
от «____» _____________ г. №__________</t>
  </si>
  <si>
    <t>Наименование и ИНН Участника: _________________________________</t>
  </si>
  <si>
    <r>
      <t xml:space="preserve">Страна происхождения товара
</t>
    </r>
    <r>
      <rPr>
        <i/>
        <sz val="10"/>
        <color rgb="FFFF0000"/>
        <rFont val="Calibri"/>
        <family val="2"/>
        <charset val="204"/>
        <scheme val="minor"/>
      </rPr>
      <t>[только для товаров, 
в соответствии с общероссийским классификатором стран мира]</t>
    </r>
  </si>
  <si>
    <t>КОММЕРЧЕСКОЕ ПРЕДЛОЖЕНИЕ</t>
  </si>
  <si>
    <t xml:space="preserve">Форма Коммерческого предложения Участника </t>
  </si>
  <si>
    <t>1.1.</t>
  </si>
  <si>
    <t>шт</t>
  </si>
  <si>
    <t>комплект</t>
  </si>
  <si>
    <t>чел*час</t>
  </si>
  <si>
    <t>Кабель-канал тип 1</t>
  </si>
  <si>
    <t>Кабель-канал тип 2</t>
  </si>
  <si>
    <t>Кабель-канал тип 3</t>
  </si>
  <si>
    <t>Металлический лоток тип 1</t>
  </si>
  <si>
    <t>Металлический лоток тип 2</t>
  </si>
  <si>
    <t>Кабель витая пара</t>
  </si>
  <si>
    <t>Труба ПВХ гофрированная</t>
  </si>
  <si>
    <t>Розеточный блок</t>
  </si>
  <si>
    <t>Модуль коммутационный</t>
  </si>
  <si>
    <t>Коммутационный кабель RJ45-RJ45 2 м</t>
  </si>
  <si>
    <t>Коммутационный кабель RJ45-RJ45 3 м</t>
  </si>
  <si>
    <t>Коммутационная панель</t>
  </si>
  <si>
    <t>Кабельный организатор с металлическими кольцами</t>
  </si>
  <si>
    <t>1</t>
  </si>
  <si>
    <t>Лицензия «АС АВТОМАТИЧЕСКАЯ КАССА» или аналог в полном соответствии с п.4.3.2</t>
  </si>
  <si>
    <t>Лицензия «АС Инфосайт» или аналог в полном соответствии с п.4.3.2 технических требований</t>
  </si>
  <si>
    <t>POS терминал  в полном соответствии с п.4.3.3 технических требований</t>
  </si>
  <si>
    <t>Фискальный регистратор  в полном соответствии с п.4.3.4 технических требований</t>
  </si>
  <si>
    <t>Работы по монтажу Системы в полном соответствии с п.4.4 технических требований</t>
  </si>
  <si>
    <t>Работы по настройке Системы в полном соответствии с п.4.5 технических требований</t>
  </si>
  <si>
    <t>1.3.</t>
  </si>
  <si>
    <t>1.2.</t>
  </si>
  <si>
    <t>1.4.</t>
  </si>
  <si>
    <t>1.5.</t>
  </si>
  <si>
    <t>2</t>
  </si>
  <si>
    <t>3</t>
  </si>
  <si>
    <t>1.6</t>
  </si>
  <si>
    <t>1.7</t>
  </si>
  <si>
    <t>2.1.</t>
  </si>
  <si>
    <t>2.2.</t>
  </si>
  <si>
    <t>2.3.</t>
  </si>
  <si>
    <t>2.4.</t>
  </si>
  <si>
    <t>2.5.</t>
  </si>
  <si>
    <t>2.6</t>
  </si>
  <si>
    <t>2.7</t>
  </si>
  <si>
    <t>3.1.</t>
  </si>
  <si>
    <t>3.2.</t>
  </si>
  <si>
    <t>3.3.</t>
  </si>
  <si>
    <t>3.4.</t>
  </si>
  <si>
    <t>3.5.</t>
  </si>
  <si>
    <t>3.6</t>
  </si>
  <si>
    <t>3.7</t>
  </si>
  <si>
    <t>4</t>
  </si>
  <si>
    <t>4.1.</t>
  </si>
  <si>
    <t>4.2.</t>
  </si>
  <si>
    <t>4.3.</t>
  </si>
  <si>
    <t>4.4.</t>
  </si>
  <si>
    <t>4.5.</t>
  </si>
  <si>
    <t>4.6</t>
  </si>
  <si>
    <t>4.7</t>
  </si>
  <si>
    <t>5</t>
  </si>
  <si>
    <t>5.1.</t>
  </si>
  <si>
    <t>5.2.</t>
  </si>
  <si>
    <t>5.3.</t>
  </si>
  <si>
    <t>5.4.</t>
  </si>
  <si>
    <t>5.5.</t>
  </si>
  <si>
    <t>5.6</t>
  </si>
  <si>
    <t>5.7</t>
  </si>
  <si>
    <t>6</t>
  </si>
  <si>
    <t>6.1.</t>
  </si>
  <si>
    <t>6.2.</t>
  </si>
  <si>
    <t>6.3.</t>
  </si>
  <si>
    <t>6.4.</t>
  </si>
  <si>
    <t>6.5.</t>
  </si>
  <si>
    <t>6.6</t>
  </si>
  <si>
    <t>6.7</t>
  </si>
  <si>
    <t>7</t>
  </si>
  <si>
    <t>7.1.</t>
  </si>
  <si>
    <t>7.2.</t>
  </si>
  <si>
    <t>7.3.</t>
  </si>
  <si>
    <t>7.4.</t>
  </si>
  <si>
    <t>7.5.</t>
  </si>
  <si>
    <t>7.6</t>
  </si>
  <si>
    <t>7.7</t>
  </si>
  <si>
    <t>8</t>
  </si>
  <si>
    <t>8.1.</t>
  </si>
  <si>
    <t>8.2.</t>
  </si>
  <si>
    <t>8.3.</t>
  </si>
  <si>
    <t>8.4.</t>
  </si>
  <si>
    <t>8.5.</t>
  </si>
  <si>
    <t>8.6</t>
  </si>
  <si>
    <t>8.7</t>
  </si>
  <si>
    <t>9</t>
  </si>
  <si>
    <t>9.1.</t>
  </si>
  <si>
    <t>9.2.</t>
  </si>
  <si>
    <t>9.3.</t>
  </si>
  <si>
    <t>9.4.</t>
  </si>
  <si>
    <t>9.5.</t>
  </si>
  <si>
    <t>9.6</t>
  </si>
  <si>
    <t>9.7</t>
  </si>
  <si>
    <t>10</t>
  </si>
  <si>
    <t>10.1.</t>
  </si>
  <si>
    <t>10.2.</t>
  </si>
  <si>
    <t>10.3.</t>
  </si>
  <si>
    <t>10.4.</t>
  </si>
  <si>
    <t>10.5.</t>
  </si>
  <si>
    <t>10.6</t>
  </si>
  <si>
    <t>10.7</t>
  </si>
  <si>
    <t>11</t>
  </si>
  <si>
    <t>11.1.</t>
  </si>
  <si>
    <t>11.2.</t>
  </si>
  <si>
    <t>11.3.</t>
  </si>
  <si>
    <t>11.4.</t>
  </si>
  <si>
    <t>11.5.</t>
  </si>
  <si>
    <t>11.6</t>
  </si>
  <si>
    <t>11.7</t>
  </si>
  <si>
    <t>12</t>
  </si>
  <si>
    <t>12.1.</t>
  </si>
  <si>
    <t>12.2.</t>
  </si>
  <si>
    <t>12.3.</t>
  </si>
  <si>
    <t>12.4.</t>
  </si>
  <si>
    <t>12.5.</t>
  </si>
  <si>
    <t>12.6</t>
  </si>
  <si>
    <t>12.7</t>
  </si>
  <si>
    <t>Система информационного сенсорного киоска для зала обслуживания клиентов в Дополнительный офис обслуживания ЧР п. Кугеси, ул. Советская, д.4А, в составе:</t>
  </si>
  <si>
    <t>Система информационного сенсорного киоска для зала обслуживания клиентов в Дополнительный офис обслуживания г. Марпосад, ул Николаева, д.89В, в составе:</t>
  </si>
  <si>
    <t>Система информационного сенсорного киоска для зала обслуживания клиентов в Дополнительный офис обслуживания ЧР, Вурнарский район, п.Вурнары ул. Ленина 73а, в составе:</t>
  </si>
  <si>
    <t>Система информационного сенсорного киоска для зала обслуживания клиентов в Батыревское межрайонное отделение 429350, с. Батырево, пр. Ленина, д.22 А, в составе:</t>
  </si>
  <si>
    <t>Система информационного сенсорного киоска для зала обслуживания клиентов в Канашское межрайонное отделение 429330, г. Канаш, ул. Пушкина, д. 10, пом. 2, в составе:</t>
  </si>
  <si>
    <t>Система информационного сенсорного киоска для зала обслуживания клиентов в Новочебоксарское межрайонное отделение 429955, г. Новочебоксарск, ул. Винокурова, 21А, в составе:</t>
  </si>
  <si>
    <t>Система информационного сенсорного киоска для зала обслуживания клиентов в Цивильское межрайонное отделение 429900, г. Цивильск, ул. Трактористов, 2Г, в составе:</t>
  </si>
  <si>
    <t>Система информационного сенсорного киоска для зала обслуживания клиентов в Шумерлинское межрайонное отделение 429000, г. Шумерля, ул. Ленина, 34А, в составе:</t>
  </si>
  <si>
    <t>Система информационного сенсорного киоска для зала обслуживания клиентов в Ядринское межрайонное отделение 429060, г. Ядрин, ул. Герцена, 9В, в составе:</t>
  </si>
  <si>
    <t>Информационный киоск (Монитор 32" с антивандальным сенсорным экраном мультитач 10 касаний, толщина 6мм Разрешение FullHD; термопринтер Custom VKP-80 II, ширина ленты 80мм; компьютер Intel® Core™ i3-9100  9-го поколения, 8GB DDR4, 1 TB HDD, 256 SSD, видеокарта встроенная в процессор Intel UHD 630 с поддержкой HDMI, блок питания 500 Вт КПД 80%, ИБП 700VA с временем автономного питания при полной нагрузке не менее 10 минут) или аналог в соответствии с п.4.3.1 технических требований</t>
  </si>
  <si>
    <t>Система информационного сенсорного киоска для зала обслуживания клиентов в Дополнительный офис обслуживания: ЧР, г. Козловка, ул Герцена, д19 пом 1, в составе:</t>
  </si>
  <si>
    <t>Система информационного сенсорного киоска для зала обслуживания клиентов в Дополнительный офис обслуживания: ЧР, г. Мариинский Посад, ул Николаева, д.89В, в составе:</t>
  </si>
  <si>
    <t>Система информационного сенсорного киоска для зала обслуживания клиентов в Чебоксарское межрайонное отделение 428018, ЧР, г. Чебоксары, пр. Московский, д.41, корп.1, пом.№1-2, в составе:</t>
  </si>
  <si>
    <t>Система информационного сенсорного киоска для зала обслуживания клиентов в Алатырское межрайонное отделение429820, ЧР, г. Алатырь, ул. Московская/Жуковского, д. 64/57, пом.3, в составе: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</si>
</sst>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i/>
      <sz val="10"/>
      <color theme="0" tint="-0.499984740745262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rgb="FF002060"/>
      </top>
      <bottom/>
      <diagonal/>
    </border>
  </borders>
  <cellStyleXfs count="2">
    <xf numFmtId="0" fontId="0" fillId="0" borderId="0"/>
    <xf numFmtId="0" fontId="16" fillId="0" borderId="0"/>
  </cellStyleXfs>
  <cellXfs count="55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4" borderId="18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4" fontId="8" fillId="2" borderId="8" xfId="0" applyNumberFormat="1" applyFont="1" applyFill="1" applyBorder="1" applyAlignment="1" applyProtection="1">
      <alignment horizontal="center" vertical="top" wrapText="1"/>
      <protection locked="0"/>
    </xf>
    <xf numFmtId="3" fontId="8" fillId="2" borderId="8" xfId="0" applyNumberFormat="1" applyFont="1" applyFill="1" applyBorder="1" applyAlignment="1" applyProtection="1">
      <alignment horizontal="center" vertical="top" wrapText="1"/>
      <protection locked="0"/>
    </xf>
    <xf numFmtId="49" fontId="8" fillId="2" borderId="8" xfId="0" applyNumberFormat="1" applyFont="1" applyFill="1" applyBorder="1" applyAlignment="1" applyProtection="1">
      <alignment horizontal="left" vertical="top" wrapText="1"/>
      <protection locked="0"/>
    </xf>
    <xf numFmtId="4" fontId="1" fillId="4" borderId="16" xfId="0" applyNumberFormat="1" applyFont="1" applyFill="1" applyBorder="1" applyAlignment="1">
      <alignment horizontal="center" vertical="center" wrapText="1"/>
    </xf>
    <xf numFmtId="4" fontId="2" fillId="4" borderId="24" xfId="0" applyNumberFormat="1" applyFont="1" applyFill="1" applyBorder="1" applyAlignment="1">
      <alignment horizontal="center" vertical="top" wrapText="1"/>
    </xf>
    <xf numFmtId="4" fontId="2" fillId="4" borderId="23" xfId="0" applyNumberFormat="1" applyFont="1" applyFill="1" applyBorder="1" applyAlignment="1">
      <alignment horizontal="center" vertical="top" wrapText="1"/>
    </xf>
    <xf numFmtId="3" fontId="2" fillId="5" borderId="8" xfId="0" applyNumberFormat="1" applyFont="1" applyFill="1" applyBorder="1" applyAlignment="1">
      <alignment horizontal="center" vertical="top" wrapText="1"/>
    </xf>
    <xf numFmtId="4" fontId="2" fillId="5" borderId="9" xfId="0" applyNumberFormat="1" applyFont="1" applyFill="1" applyBorder="1" applyAlignment="1">
      <alignment horizontal="center" vertical="top" wrapText="1"/>
    </xf>
    <xf numFmtId="4" fontId="8" fillId="5" borderId="9" xfId="0" applyNumberFormat="1" applyFont="1" applyFill="1" applyBorder="1" applyAlignment="1" applyProtection="1">
      <alignment horizontal="center" vertical="top" wrapText="1"/>
    </xf>
    <xf numFmtId="0" fontId="6" fillId="4" borderId="5" xfId="0" applyFont="1" applyFill="1" applyBorder="1" applyAlignment="1">
      <alignment horizontal="center" vertical="center" wrapText="1"/>
    </xf>
    <xf numFmtId="4" fontId="2" fillId="5" borderId="8" xfId="0" applyNumberFormat="1" applyFont="1" applyFill="1" applyBorder="1" applyAlignment="1">
      <alignment horizontal="center" vertical="top" wrapText="1"/>
    </xf>
    <xf numFmtId="9" fontId="8" fillId="2" borderId="25" xfId="0" applyNumberFormat="1" applyFont="1" applyFill="1" applyBorder="1" applyAlignment="1" applyProtection="1">
      <alignment horizontal="center" vertical="top" wrapText="1"/>
    </xf>
    <xf numFmtId="0" fontId="11" fillId="0" borderId="0" xfId="0" applyFont="1" applyAlignment="1">
      <alignment horizontal="center" vertical="top"/>
    </xf>
    <xf numFmtId="0" fontId="14" fillId="0" borderId="0" xfId="0" applyFont="1" applyAlignment="1">
      <alignment horizontal="left"/>
    </xf>
    <xf numFmtId="4" fontId="6" fillId="4" borderId="4" xfId="0" applyNumberFormat="1" applyFont="1" applyFill="1" applyBorder="1" applyAlignment="1">
      <alignment horizontal="center" vertical="center" wrapText="1"/>
    </xf>
    <xf numFmtId="49" fontId="8" fillId="0" borderId="14" xfId="0" applyNumberFormat="1" applyFont="1" applyFill="1" applyBorder="1" applyAlignment="1" applyProtection="1">
      <alignment horizontal="left" vertical="top" wrapText="1"/>
      <protection locked="0"/>
    </xf>
    <xf numFmtId="0" fontId="12" fillId="0" borderId="26" xfId="0" applyFont="1" applyBorder="1" applyAlignment="1">
      <alignment vertical="center" wrapText="1"/>
    </xf>
    <xf numFmtId="0" fontId="12" fillId="0" borderId="27" xfId="0" applyFont="1" applyBorder="1" applyAlignment="1">
      <alignment vertical="center" wrapText="1"/>
    </xf>
    <xf numFmtId="0" fontId="15" fillId="0" borderId="27" xfId="0" applyFont="1" applyBorder="1" applyAlignment="1">
      <alignment vertical="center" wrapText="1"/>
    </xf>
    <xf numFmtId="49" fontId="1" fillId="0" borderId="7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4" fontId="9" fillId="4" borderId="10" xfId="0" applyNumberFormat="1" applyFont="1" applyFill="1" applyBorder="1" applyAlignment="1" applyProtection="1">
      <alignment horizontal="right" vertical="center" wrapText="1"/>
    </xf>
    <xf numFmtId="4" fontId="9" fillId="4" borderId="11" xfId="0" applyNumberFormat="1" applyFont="1" applyFill="1" applyBorder="1" applyAlignment="1" applyProtection="1">
      <alignment horizontal="right" vertical="center" wrapText="1"/>
    </xf>
    <xf numFmtId="4" fontId="9" fillId="4" borderId="12" xfId="0" applyNumberFormat="1" applyFont="1" applyFill="1" applyBorder="1" applyAlignment="1" applyProtection="1">
      <alignment horizontal="right" vertical="center" wrapText="1"/>
    </xf>
    <xf numFmtId="4" fontId="8" fillId="4" borderId="21" xfId="0" applyNumberFormat="1" applyFont="1" applyFill="1" applyBorder="1" applyAlignment="1" applyProtection="1">
      <alignment horizontal="right" vertical="top" wrapText="1"/>
    </xf>
    <xf numFmtId="4" fontId="8" fillId="4" borderId="22" xfId="0" applyNumberFormat="1" applyFont="1" applyFill="1" applyBorder="1" applyAlignment="1" applyProtection="1">
      <alignment horizontal="right" vertical="top" wrapText="1"/>
    </xf>
    <xf numFmtId="4" fontId="8" fillId="4" borderId="15" xfId="0" applyNumberFormat="1" applyFont="1" applyFill="1" applyBorder="1" applyAlignment="1" applyProtection="1">
      <alignment horizontal="right" vertical="top" wrapText="1"/>
    </xf>
    <xf numFmtId="0" fontId="7" fillId="0" borderId="1" xfId="0" applyFont="1" applyFill="1" applyBorder="1" applyAlignment="1">
      <alignment horizontal="justify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8" fillId="4" borderId="20" xfId="0" applyNumberFormat="1" applyFont="1" applyFill="1" applyBorder="1" applyAlignment="1" applyProtection="1">
      <alignment horizontal="right" vertical="top" wrapText="1"/>
    </xf>
    <xf numFmtId="4" fontId="8" fillId="4" borderId="19" xfId="0" applyNumberFormat="1" applyFont="1" applyFill="1" applyBorder="1" applyAlignment="1" applyProtection="1">
      <alignment horizontal="right" vertical="top" wrapText="1"/>
    </xf>
    <xf numFmtId="0" fontId="14" fillId="0" borderId="0" xfId="0" applyFont="1" applyBorder="1" applyAlignment="1">
      <alignment horizontal="left" vertical="top" wrapText="1"/>
    </xf>
    <xf numFmtId="0" fontId="5" fillId="3" borderId="1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justify" vertical="center" wrapText="1"/>
    </xf>
    <xf numFmtId="0" fontId="7" fillId="0" borderId="28" xfId="0" applyFont="1" applyFill="1" applyBorder="1" applyAlignment="1">
      <alignment horizontal="justify" vertical="center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17" fillId="0" borderId="0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8-&#1056;&#1059;&#1057;&#1043;&#1048;&#1044;&#1056;&#1054;\&#1040;&#1083;&#1100;&#1073;&#1086;&#1084;%20&#1090;&#1080;&#1087;&#1086;&#1074;&#1099;&#1093;%20&#1092;&#1086;&#1088;&#1084;%20&#1087;&#1086;%20&#1080;&#1079;&#1084;%20223-&#1060;&#1047;\&#1040;&#1083;&#1100;&#1073;&#1086;&#1084;%20&#1090;&#1080;&#1087;&#1086;&#1074;&#1099;&#1093;%20&#1092;&#1086;&#1088;&#1084;%20&#1082;%2001.07.2018\&#1055;&#1088;&#1080;&#1083;&#1086;&#1078;&#1077;&#1085;&#1080;&#1077;%20&#1082;%20&#1044;&#1086;&#1047;_&#1057;&#1090;&#1088;&#1091;&#1082;&#1090;&#1091;&#1088;&#1072;%20&#1053;&#1052;&#106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П925"/>
    </sheetNames>
    <sheetDataSet>
      <sheetData sheetId="0">
        <row r="7">
          <cell r="B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20"/>
  <sheetViews>
    <sheetView tabSelected="1" topLeftCell="A115" zoomScale="85" zoomScaleNormal="85" workbookViewId="0">
      <selection activeCell="U5" sqref="U5"/>
    </sheetView>
  </sheetViews>
  <sheetFormatPr defaultRowHeight="15" x14ac:dyDescent="0.25"/>
  <cols>
    <col min="1" max="1" width="4.5703125" customWidth="1"/>
    <col min="2" max="2" width="9.140625" customWidth="1"/>
    <col min="3" max="3" width="32.85546875" customWidth="1"/>
    <col min="4" max="4" width="7.140625" customWidth="1"/>
    <col min="5" max="5" width="17.140625" customWidth="1"/>
    <col min="6" max="6" width="13.5703125" customWidth="1"/>
    <col min="7" max="7" width="22.85546875" customWidth="1"/>
    <col min="10" max="10" width="31.85546875" customWidth="1"/>
    <col min="11" max="12" width="21.28515625" customWidth="1"/>
    <col min="13" max="13" width="7.28515625" customWidth="1"/>
    <col min="14" max="14" width="15" customWidth="1"/>
    <col min="15" max="15" width="13.85546875" customWidth="1"/>
    <col min="16" max="16" width="8.7109375" customWidth="1"/>
    <col min="17" max="17" width="22.7109375" customWidth="1"/>
  </cols>
  <sheetData>
    <row r="1" spans="1:27" ht="34.5" customHeight="1" x14ac:dyDescent="0.25">
      <c r="B1" s="54" t="s">
        <v>17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.75" thickBo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34.5" customHeight="1" thickBot="1" x14ac:dyDescent="0.3">
      <c r="B3" s="32" t="s">
        <v>10</v>
      </c>
      <c r="C3" s="33"/>
      <c r="D3" s="33"/>
      <c r="E3" s="34"/>
      <c r="F3" s="25">
        <f>G116</f>
        <v>3000000</v>
      </c>
      <c r="G3" s="20" t="s">
        <v>2</v>
      </c>
      <c r="H3" s="1"/>
      <c r="I3" s="32" t="s">
        <v>22</v>
      </c>
      <c r="J3" s="33"/>
      <c r="K3" s="33"/>
      <c r="L3" s="33"/>
      <c r="M3" s="33"/>
      <c r="N3" s="33"/>
      <c r="O3" s="33"/>
      <c r="P3" s="33"/>
      <c r="Q3" s="49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3.75" customHeight="1" x14ac:dyDescent="0.25">
      <c r="B4" s="41"/>
      <c r="C4" s="41"/>
      <c r="D4" s="41"/>
      <c r="E4" s="41"/>
      <c r="F4" s="41"/>
      <c r="G4" s="41"/>
      <c r="H4" s="1"/>
      <c r="I4" s="48" t="s">
        <v>18</v>
      </c>
      <c r="J4" s="48"/>
      <c r="K4" s="48"/>
      <c r="L4" s="4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 x14ac:dyDescent="0.25">
      <c r="B5" s="1"/>
      <c r="C5" s="1"/>
      <c r="D5" s="1"/>
      <c r="E5" s="1"/>
      <c r="F5" s="1"/>
      <c r="G5" s="1"/>
      <c r="H5" s="1"/>
      <c r="I5" s="24" t="s">
        <v>19</v>
      </c>
      <c r="J5" s="24"/>
      <c r="K5" s="24"/>
      <c r="L5" s="24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" customHeight="1" thickBot="1" x14ac:dyDescent="0.3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32.25" customHeight="1" thickBot="1" x14ac:dyDescent="0.3">
      <c r="B7" s="42" t="s">
        <v>11</v>
      </c>
      <c r="C7" s="34"/>
      <c r="D7" s="43"/>
      <c r="E7" s="43"/>
      <c r="F7" s="44"/>
      <c r="G7" s="45"/>
      <c r="H7" s="5"/>
      <c r="I7" s="32" t="s">
        <v>21</v>
      </c>
      <c r="J7" s="33"/>
      <c r="K7" s="33"/>
      <c r="L7" s="33"/>
      <c r="M7" s="33"/>
      <c r="N7" s="33"/>
      <c r="O7" s="33"/>
      <c r="P7" s="33"/>
      <c r="Q7" s="49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89.25" x14ac:dyDescent="0.25">
      <c r="B8" s="7" t="s">
        <v>3</v>
      </c>
      <c r="C8" s="8" t="s">
        <v>0</v>
      </c>
      <c r="D8" s="8" t="s">
        <v>7</v>
      </c>
      <c r="E8" s="9" t="s">
        <v>8</v>
      </c>
      <c r="F8" s="9" t="s">
        <v>4</v>
      </c>
      <c r="G8" s="10" t="s">
        <v>9</v>
      </c>
      <c r="H8" s="1"/>
      <c r="I8" s="7" t="s">
        <v>3</v>
      </c>
      <c r="J8" s="8" t="s">
        <v>1</v>
      </c>
      <c r="K8" s="9" t="s">
        <v>20</v>
      </c>
      <c r="L8" s="8" t="s">
        <v>16</v>
      </c>
      <c r="M8" s="8" t="s">
        <v>7</v>
      </c>
      <c r="N8" s="9" t="s">
        <v>8</v>
      </c>
      <c r="O8" s="9" t="s">
        <v>12</v>
      </c>
      <c r="P8" s="9" t="s">
        <v>4</v>
      </c>
      <c r="Q8" s="10" t="s">
        <v>13</v>
      </c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76.5" x14ac:dyDescent="0.25">
      <c r="A9" s="6"/>
      <c r="B9" s="30" t="s">
        <v>40</v>
      </c>
      <c r="C9" s="26" t="s">
        <v>141</v>
      </c>
      <c r="D9" s="11" t="s">
        <v>25</v>
      </c>
      <c r="E9" s="11">
        <f>SUM(E10:E14)+G15+G16</f>
        <v>250000</v>
      </c>
      <c r="F9" s="12">
        <v>1</v>
      </c>
      <c r="G9" s="19">
        <f>E9*F9</f>
        <v>250000</v>
      </c>
      <c r="H9" s="1"/>
      <c r="I9" s="30" t="s">
        <v>40</v>
      </c>
      <c r="J9" s="26" t="s">
        <v>141</v>
      </c>
      <c r="K9" s="13"/>
      <c r="L9" s="13"/>
      <c r="M9" s="17" t="str">
        <f>D9</f>
        <v>комплект</v>
      </c>
      <c r="N9" s="21">
        <f>E9</f>
        <v>250000</v>
      </c>
      <c r="O9" s="11"/>
      <c r="P9" s="17">
        <f>F9</f>
        <v>1</v>
      </c>
      <c r="Q9" s="18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04" x14ac:dyDescent="0.25">
      <c r="A10" s="6"/>
      <c r="B10" s="31" t="s">
        <v>23</v>
      </c>
      <c r="C10" s="26" t="s">
        <v>150</v>
      </c>
      <c r="D10" s="11" t="s">
        <v>24</v>
      </c>
      <c r="E10" s="11">
        <v>127000</v>
      </c>
      <c r="F10" s="12">
        <v>1</v>
      </c>
      <c r="G10" s="19">
        <f t="shared" ref="G10:G16" si="0">E10*F10</f>
        <v>127000</v>
      </c>
      <c r="H10" s="1"/>
      <c r="I10" s="31" t="s">
        <v>23</v>
      </c>
      <c r="J10" s="26" t="s">
        <v>150</v>
      </c>
      <c r="K10" s="13"/>
      <c r="L10" s="13"/>
      <c r="M10" s="17" t="str">
        <f t="shared" ref="M10:M73" si="1">D10</f>
        <v>шт</v>
      </c>
      <c r="N10" s="21">
        <f t="shared" ref="N10:N73" si="2">E10</f>
        <v>127000</v>
      </c>
      <c r="O10" s="11"/>
      <c r="P10" s="17">
        <f t="shared" ref="P10:P73" si="3">F10</f>
        <v>1</v>
      </c>
      <c r="Q10" s="18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38.25" x14ac:dyDescent="0.25">
      <c r="A11" s="6"/>
      <c r="B11" s="31" t="s">
        <v>48</v>
      </c>
      <c r="C11" s="26" t="s">
        <v>42</v>
      </c>
      <c r="D11" s="11" t="s">
        <v>24</v>
      </c>
      <c r="E11" s="11">
        <v>10000</v>
      </c>
      <c r="F11" s="12">
        <v>1</v>
      </c>
      <c r="G11" s="19">
        <f t="shared" si="0"/>
        <v>10000</v>
      </c>
      <c r="H11" s="1"/>
      <c r="I11" s="31" t="s">
        <v>48</v>
      </c>
      <c r="J11" s="26" t="s">
        <v>42</v>
      </c>
      <c r="K11" s="13"/>
      <c r="L11" s="13"/>
      <c r="M11" s="17" t="str">
        <f t="shared" si="1"/>
        <v>шт</v>
      </c>
      <c r="N11" s="21">
        <f t="shared" si="2"/>
        <v>10000</v>
      </c>
      <c r="O11" s="11"/>
      <c r="P11" s="17">
        <f t="shared" si="3"/>
        <v>1</v>
      </c>
      <c r="Q11" s="18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38.25" x14ac:dyDescent="0.25">
      <c r="A12" s="6"/>
      <c r="B12" s="31" t="s">
        <v>47</v>
      </c>
      <c r="C12" s="26" t="s">
        <v>41</v>
      </c>
      <c r="D12" s="11" t="s">
        <v>24</v>
      </c>
      <c r="E12" s="11">
        <v>35000</v>
      </c>
      <c r="F12" s="12">
        <v>1</v>
      </c>
      <c r="G12" s="19">
        <f t="shared" si="0"/>
        <v>35000</v>
      </c>
      <c r="H12" s="1"/>
      <c r="I12" s="31" t="s">
        <v>47</v>
      </c>
      <c r="J12" s="26" t="s">
        <v>41</v>
      </c>
      <c r="K12" s="13"/>
      <c r="L12" s="13"/>
      <c r="M12" s="17" t="str">
        <f t="shared" si="1"/>
        <v>шт</v>
      </c>
      <c r="N12" s="21">
        <f t="shared" si="2"/>
        <v>35000</v>
      </c>
      <c r="O12" s="11"/>
      <c r="P12" s="17">
        <f t="shared" si="3"/>
        <v>1</v>
      </c>
      <c r="Q12" s="18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38.25" x14ac:dyDescent="0.25">
      <c r="A13" s="6"/>
      <c r="B13" s="31" t="s">
        <v>49</v>
      </c>
      <c r="C13" s="26" t="s">
        <v>43</v>
      </c>
      <c r="D13" s="11" t="s">
        <v>24</v>
      </c>
      <c r="E13" s="11">
        <v>2000</v>
      </c>
      <c r="F13" s="12">
        <v>1</v>
      </c>
      <c r="G13" s="19">
        <f t="shared" si="0"/>
        <v>2000</v>
      </c>
      <c r="H13" s="1"/>
      <c r="I13" s="31" t="s">
        <v>49</v>
      </c>
      <c r="J13" s="26" t="s">
        <v>43</v>
      </c>
      <c r="K13" s="13"/>
      <c r="L13" s="13"/>
      <c r="M13" s="17" t="str">
        <f t="shared" si="1"/>
        <v>шт</v>
      </c>
      <c r="N13" s="21">
        <f t="shared" si="2"/>
        <v>2000</v>
      </c>
      <c r="O13" s="11"/>
      <c r="P13" s="17">
        <f t="shared" si="3"/>
        <v>1</v>
      </c>
      <c r="Q13" s="18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38.25" x14ac:dyDescent="0.25">
      <c r="A14" s="6"/>
      <c r="B14" s="31" t="s">
        <v>50</v>
      </c>
      <c r="C14" s="26" t="s">
        <v>44</v>
      </c>
      <c r="D14" s="11" t="s">
        <v>24</v>
      </c>
      <c r="E14" s="11">
        <v>20000</v>
      </c>
      <c r="F14" s="12">
        <v>1</v>
      </c>
      <c r="G14" s="19">
        <f t="shared" si="0"/>
        <v>20000</v>
      </c>
      <c r="H14" s="1"/>
      <c r="I14" s="31" t="s">
        <v>50</v>
      </c>
      <c r="J14" s="26" t="s">
        <v>44</v>
      </c>
      <c r="K14" s="13"/>
      <c r="L14" s="13"/>
      <c r="M14" s="17" t="str">
        <f t="shared" si="1"/>
        <v>шт</v>
      </c>
      <c r="N14" s="21">
        <f t="shared" si="2"/>
        <v>20000</v>
      </c>
      <c r="O14" s="11"/>
      <c r="P14" s="17">
        <f t="shared" si="3"/>
        <v>1</v>
      </c>
      <c r="Q14" s="18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38.25" x14ac:dyDescent="0.25">
      <c r="A15" s="6"/>
      <c r="B15" s="31" t="s">
        <v>53</v>
      </c>
      <c r="C15" s="26" t="s">
        <v>45</v>
      </c>
      <c r="D15" s="11" t="s">
        <v>26</v>
      </c>
      <c r="E15" s="11">
        <v>2000</v>
      </c>
      <c r="F15" s="12">
        <v>8</v>
      </c>
      <c r="G15" s="19">
        <f t="shared" si="0"/>
        <v>16000</v>
      </c>
      <c r="H15" s="1"/>
      <c r="I15" s="31" t="s">
        <v>53</v>
      </c>
      <c r="J15" s="26" t="s">
        <v>45</v>
      </c>
      <c r="K15" s="13"/>
      <c r="L15" s="13"/>
      <c r="M15" s="17" t="str">
        <f t="shared" si="1"/>
        <v>чел*час</v>
      </c>
      <c r="N15" s="21">
        <f t="shared" si="2"/>
        <v>2000</v>
      </c>
      <c r="O15" s="11"/>
      <c r="P15" s="17">
        <f t="shared" si="3"/>
        <v>8</v>
      </c>
      <c r="Q15" s="18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38.25" x14ac:dyDescent="0.25">
      <c r="A16" s="6"/>
      <c r="B16" s="31" t="s">
        <v>54</v>
      </c>
      <c r="C16" s="26" t="s">
        <v>46</v>
      </c>
      <c r="D16" s="11" t="s">
        <v>26</v>
      </c>
      <c r="E16" s="11">
        <v>2000</v>
      </c>
      <c r="F16" s="12">
        <v>20</v>
      </c>
      <c r="G16" s="19">
        <f t="shared" si="0"/>
        <v>40000</v>
      </c>
      <c r="H16" s="1"/>
      <c r="I16" s="31" t="s">
        <v>54</v>
      </c>
      <c r="J16" s="26" t="s">
        <v>46</v>
      </c>
      <c r="K16" s="13"/>
      <c r="L16" s="13"/>
      <c r="M16" s="17" t="str">
        <f t="shared" si="1"/>
        <v>чел*час</v>
      </c>
      <c r="N16" s="21">
        <f t="shared" si="2"/>
        <v>2000</v>
      </c>
      <c r="O16" s="11"/>
      <c r="P16" s="17">
        <f t="shared" si="3"/>
        <v>20</v>
      </c>
      <c r="Q16" s="18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5">
      <c r="A17" s="6"/>
      <c r="B17" s="31"/>
      <c r="C17" s="26"/>
      <c r="D17" s="11"/>
      <c r="E17" s="11"/>
      <c r="F17" s="12"/>
      <c r="G17" s="19"/>
      <c r="H17" s="1"/>
      <c r="I17" s="31"/>
      <c r="J17" s="26"/>
      <c r="K17" s="13"/>
      <c r="L17" s="13"/>
      <c r="M17" s="17"/>
      <c r="N17" s="21"/>
      <c r="O17" s="11"/>
      <c r="P17" s="17"/>
      <c r="Q17" s="18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76.5" x14ac:dyDescent="0.25">
      <c r="A18" s="6"/>
      <c r="B18" s="30" t="s">
        <v>51</v>
      </c>
      <c r="C18" s="26" t="s">
        <v>152</v>
      </c>
      <c r="D18" s="11" t="s">
        <v>25</v>
      </c>
      <c r="E18" s="11">
        <f>SUM(E19:E23)+G24+G25</f>
        <v>250000</v>
      </c>
      <c r="F18" s="12">
        <v>1</v>
      </c>
      <c r="G18" s="19">
        <f>E18*F18</f>
        <v>250000</v>
      </c>
      <c r="H18" s="1"/>
      <c r="I18" s="30" t="s">
        <v>51</v>
      </c>
      <c r="J18" s="26" t="s">
        <v>142</v>
      </c>
      <c r="K18" s="13"/>
      <c r="L18" s="13"/>
      <c r="M18" s="17" t="str">
        <f t="shared" si="1"/>
        <v>комплект</v>
      </c>
      <c r="N18" s="21">
        <f t="shared" si="2"/>
        <v>250000</v>
      </c>
      <c r="O18" s="11"/>
      <c r="P18" s="17">
        <f t="shared" si="3"/>
        <v>1</v>
      </c>
      <c r="Q18" s="18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204" x14ac:dyDescent="0.25">
      <c r="A19" s="6"/>
      <c r="B19" s="31" t="s">
        <v>55</v>
      </c>
      <c r="C19" s="26" t="s">
        <v>150</v>
      </c>
      <c r="D19" s="11" t="s">
        <v>24</v>
      </c>
      <c r="E19" s="11">
        <v>127000</v>
      </c>
      <c r="F19" s="12">
        <v>1</v>
      </c>
      <c r="G19" s="19">
        <f t="shared" ref="G19:G25" si="4">E19*F19</f>
        <v>127000</v>
      </c>
      <c r="H19" s="1"/>
      <c r="I19" s="31" t="s">
        <v>55</v>
      </c>
      <c r="J19" s="26" t="s">
        <v>150</v>
      </c>
      <c r="K19" s="13"/>
      <c r="L19" s="13"/>
      <c r="M19" s="17" t="str">
        <f t="shared" si="1"/>
        <v>шт</v>
      </c>
      <c r="N19" s="21">
        <f t="shared" si="2"/>
        <v>127000</v>
      </c>
      <c r="O19" s="11"/>
      <c r="P19" s="17">
        <f t="shared" si="3"/>
        <v>1</v>
      </c>
      <c r="Q19" s="18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38.25" x14ac:dyDescent="0.25">
      <c r="A20" s="6"/>
      <c r="B20" s="31" t="s">
        <v>56</v>
      </c>
      <c r="C20" s="26" t="s">
        <v>42</v>
      </c>
      <c r="D20" s="11" t="s">
        <v>24</v>
      </c>
      <c r="E20" s="11">
        <v>10000</v>
      </c>
      <c r="F20" s="12">
        <v>1</v>
      </c>
      <c r="G20" s="19">
        <f t="shared" si="4"/>
        <v>10000</v>
      </c>
      <c r="H20" s="1"/>
      <c r="I20" s="31" t="s">
        <v>56</v>
      </c>
      <c r="J20" s="26" t="s">
        <v>42</v>
      </c>
      <c r="K20" s="13"/>
      <c r="L20" s="13"/>
      <c r="M20" s="17" t="str">
        <f t="shared" si="1"/>
        <v>шт</v>
      </c>
      <c r="N20" s="21">
        <f t="shared" si="2"/>
        <v>10000</v>
      </c>
      <c r="O20" s="11"/>
      <c r="P20" s="17">
        <f t="shared" si="3"/>
        <v>1</v>
      </c>
      <c r="Q20" s="18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38.25" x14ac:dyDescent="0.25">
      <c r="A21" s="6"/>
      <c r="B21" s="31" t="s">
        <v>57</v>
      </c>
      <c r="C21" s="26" t="s">
        <v>41</v>
      </c>
      <c r="D21" s="11" t="s">
        <v>24</v>
      </c>
      <c r="E21" s="11">
        <v>35000</v>
      </c>
      <c r="F21" s="12">
        <v>1</v>
      </c>
      <c r="G21" s="19">
        <f t="shared" si="4"/>
        <v>35000</v>
      </c>
      <c r="H21" s="1"/>
      <c r="I21" s="31" t="s">
        <v>57</v>
      </c>
      <c r="J21" s="26" t="s">
        <v>41</v>
      </c>
      <c r="K21" s="13"/>
      <c r="L21" s="13"/>
      <c r="M21" s="17" t="str">
        <f t="shared" si="1"/>
        <v>шт</v>
      </c>
      <c r="N21" s="21">
        <f t="shared" si="2"/>
        <v>35000</v>
      </c>
      <c r="O21" s="11"/>
      <c r="P21" s="17">
        <f t="shared" si="3"/>
        <v>1</v>
      </c>
      <c r="Q21" s="18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38.25" x14ac:dyDescent="0.25">
      <c r="A22" s="6"/>
      <c r="B22" s="31" t="s">
        <v>58</v>
      </c>
      <c r="C22" s="26" t="s">
        <v>43</v>
      </c>
      <c r="D22" s="11" t="s">
        <v>24</v>
      </c>
      <c r="E22" s="11">
        <v>2000</v>
      </c>
      <c r="F22" s="12">
        <v>1</v>
      </c>
      <c r="G22" s="19">
        <f t="shared" si="4"/>
        <v>2000</v>
      </c>
      <c r="H22" s="1"/>
      <c r="I22" s="31" t="s">
        <v>58</v>
      </c>
      <c r="J22" s="26" t="s">
        <v>43</v>
      </c>
      <c r="K22" s="13"/>
      <c r="L22" s="13"/>
      <c r="M22" s="17" t="str">
        <f t="shared" si="1"/>
        <v>шт</v>
      </c>
      <c r="N22" s="21">
        <f t="shared" si="2"/>
        <v>2000</v>
      </c>
      <c r="O22" s="11"/>
      <c r="P22" s="17">
        <f t="shared" si="3"/>
        <v>1</v>
      </c>
      <c r="Q22" s="18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38.25" x14ac:dyDescent="0.25">
      <c r="A23" s="6"/>
      <c r="B23" s="31" t="s">
        <v>59</v>
      </c>
      <c r="C23" s="26" t="s">
        <v>44</v>
      </c>
      <c r="D23" s="11" t="s">
        <v>24</v>
      </c>
      <c r="E23" s="11">
        <v>20000</v>
      </c>
      <c r="F23" s="12">
        <v>1</v>
      </c>
      <c r="G23" s="19">
        <f t="shared" si="4"/>
        <v>20000</v>
      </c>
      <c r="H23" s="1"/>
      <c r="I23" s="31" t="s">
        <v>59</v>
      </c>
      <c r="J23" s="26" t="s">
        <v>44</v>
      </c>
      <c r="K23" s="13"/>
      <c r="L23" s="13"/>
      <c r="M23" s="17" t="str">
        <f t="shared" si="1"/>
        <v>шт</v>
      </c>
      <c r="N23" s="21">
        <f t="shared" si="2"/>
        <v>20000</v>
      </c>
      <c r="O23" s="11"/>
      <c r="P23" s="17">
        <f t="shared" si="3"/>
        <v>1</v>
      </c>
      <c r="Q23" s="18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38.25" x14ac:dyDescent="0.25">
      <c r="A24" s="6"/>
      <c r="B24" s="31" t="s">
        <v>60</v>
      </c>
      <c r="C24" s="26" t="s">
        <v>45</v>
      </c>
      <c r="D24" s="11" t="s">
        <v>26</v>
      </c>
      <c r="E24" s="11">
        <v>2000</v>
      </c>
      <c r="F24" s="12">
        <v>8</v>
      </c>
      <c r="G24" s="19">
        <f t="shared" si="4"/>
        <v>16000</v>
      </c>
      <c r="H24" s="1"/>
      <c r="I24" s="31" t="s">
        <v>60</v>
      </c>
      <c r="J24" s="26" t="s">
        <v>45</v>
      </c>
      <c r="K24" s="13"/>
      <c r="L24" s="13"/>
      <c r="M24" s="17" t="str">
        <f t="shared" si="1"/>
        <v>чел*час</v>
      </c>
      <c r="N24" s="21">
        <f t="shared" si="2"/>
        <v>2000</v>
      </c>
      <c r="O24" s="11"/>
      <c r="P24" s="17">
        <f t="shared" si="3"/>
        <v>8</v>
      </c>
      <c r="Q24" s="18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38.25" x14ac:dyDescent="0.25">
      <c r="A25" s="6"/>
      <c r="B25" s="31" t="s">
        <v>61</v>
      </c>
      <c r="C25" s="26" t="s">
        <v>46</v>
      </c>
      <c r="D25" s="11" t="s">
        <v>26</v>
      </c>
      <c r="E25" s="11">
        <v>2000</v>
      </c>
      <c r="F25" s="12">
        <v>20</v>
      </c>
      <c r="G25" s="19">
        <f t="shared" si="4"/>
        <v>40000</v>
      </c>
      <c r="H25" s="1"/>
      <c r="I25" s="31" t="s">
        <v>61</v>
      </c>
      <c r="J25" s="26" t="s">
        <v>46</v>
      </c>
      <c r="K25" s="13"/>
      <c r="L25" s="13"/>
      <c r="M25" s="17" t="str">
        <f t="shared" si="1"/>
        <v>чел*час</v>
      </c>
      <c r="N25" s="21">
        <f t="shared" si="2"/>
        <v>2000</v>
      </c>
      <c r="O25" s="11"/>
      <c r="P25" s="17">
        <f t="shared" si="3"/>
        <v>20</v>
      </c>
      <c r="Q25" s="18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5">
      <c r="A26" s="6"/>
      <c r="B26" s="31"/>
      <c r="C26" s="26"/>
      <c r="D26" s="11"/>
      <c r="E26" s="11"/>
      <c r="F26" s="12"/>
      <c r="G26" s="19"/>
      <c r="H26" s="1"/>
      <c r="I26" s="31"/>
      <c r="J26" s="26"/>
      <c r="K26" s="13"/>
      <c r="L26" s="13"/>
      <c r="M26" s="17"/>
      <c r="N26" s="21"/>
      <c r="O26" s="11"/>
      <c r="P26" s="17"/>
      <c r="Q26" s="18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89.25" x14ac:dyDescent="0.25">
      <c r="A27" s="6"/>
      <c r="B27" s="30" t="s">
        <v>52</v>
      </c>
      <c r="C27" s="26" t="s">
        <v>143</v>
      </c>
      <c r="D27" s="11" t="s">
        <v>25</v>
      </c>
      <c r="E27" s="11">
        <f>SUM(E28:E32)+G33+G34</f>
        <v>250000</v>
      </c>
      <c r="F27" s="12">
        <v>1</v>
      </c>
      <c r="G27" s="19">
        <f>E27*F27</f>
        <v>250000</v>
      </c>
      <c r="H27" s="1"/>
      <c r="I27" s="30" t="s">
        <v>52</v>
      </c>
      <c r="J27" s="26" t="s">
        <v>143</v>
      </c>
      <c r="K27" s="13"/>
      <c r="L27" s="13"/>
      <c r="M27" s="17" t="str">
        <f t="shared" si="1"/>
        <v>комплект</v>
      </c>
      <c r="N27" s="21">
        <f t="shared" si="2"/>
        <v>250000</v>
      </c>
      <c r="O27" s="11"/>
      <c r="P27" s="17">
        <f t="shared" si="3"/>
        <v>1</v>
      </c>
      <c r="Q27" s="18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204" x14ac:dyDescent="0.25">
      <c r="A28" s="6"/>
      <c r="B28" s="31" t="s">
        <v>62</v>
      </c>
      <c r="C28" s="26" t="s">
        <v>150</v>
      </c>
      <c r="D28" s="11" t="s">
        <v>24</v>
      </c>
      <c r="E28" s="11">
        <v>127000</v>
      </c>
      <c r="F28" s="12">
        <v>1</v>
      </c>
      <c r="G28" s="19">
        <f t="shared" ref="G28:G34" si="5">E28*F28</f>
        <v>127000</v>
      </c>
      <c r="H28" s="1"/>
      <c r="I28" s="31" t="s">
        <v>62</v>
      </c>
      <c r="J28" s="26" t="s">
        <v>150</v>
      </c>
      <c r="K28" s="13"/>
      <c r="L28" s="13"/>
      <c r="M28" s="17" t="str">
        <f t="shared" si="1"/>
        <v>шт</v>
      </c>
      <c r="N28" s="21">
        <f t="shared" si="2"/>
        <v>127000</v>
      </c>
      <c r="O28" s="11"/>
      <c r="P28" s="17">
        <f t="shared" si="3"/>
        <v>1</v>
      </c>
      <c r="Q28" s="18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38.25" x14ac:dyDescent="0.25">
      <c r="A29" s="6"/>
      <c r="B29" s="31" t="s">
        <v>63</v>
      </c>
      <c r="C29" s="26" t="s">
        <v>42</v>
      </c>
      <c r="D29" s="11" t="s">
        <v>24</v>
      </c>
      <c r="E29" s="11">
        <v>10000</v>
      </c>
      <c r="F29" s="12">
        <v>1</v>
      </c>
      <c r="G29" s="19">
        <f t="shared" si="5"/>
        <v>10000</v>
      </c>
      <c r="H29" s="1"/>
      <c r="I29" s="31" t="s">
        <v>63</v>
      </c>
      <c r="J29" s="26" t="s">
        <v>42</v>
      </c>
      <c r="K29" s="13"/>
      <c r="L29" s="13"/>
      <c r="M29" s="17" t="str">
        <f t="shared" si="1"/>
        <v>шт</v>
      </c>
      <c r="N29" s="21">
        <f t="shared" si="2"/>
        <v>10000</v>
      </c>
      <c r="O29" s="11"/>
      <c r="P29" s="17">
        <f t="shared" si="3"/>
        <v>1</v>
      </c>
      <c r="Q29" s="18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38.25" x14ac:dyDescent="0.25">
      <c r="A30" s="6"/>
      <c r="B30" s="31" t="s">
        <v>64</v>
      </c>
      <c r="C30" s="26" t="s">
        <v>41</v>
      </c>
      <c r="D30" s="11" t="s">
        <v>24</v>
      </c>
      <c r="E30" s="11">
        <v>35000</v>
      </c>
      <c r="F30" s="12">
        <v>1</v>
      </c>
      <c r="G30" s="19">
        <f t="shared" si="5"/>
        <v>35000</v>
      </c>
      <c r="H30" s="1"/>
      <c r="I30" s="31" t="s">
        <v>64</v>
      </c>
      <c r="J30" s="26" t="s">
        <v>41</v>
      </c>
      <c r="K30" s="13"/>
      <c r="L30" s="13"/>
      <c r="M30" s="17" t="str">
        <f t="shared" si="1"/>
        <v>шт</v>
      </c>
      <c r="N30" s="21">
        <f t="shared" si="2"/>
        <v>35000</v>
      </c>
      <c r="O30" s="11"/>
      <c r="P30" s="17">
        <f t="shared" si="3"/>
        <v>1</v>
      </c>
      <c r="Q30" s="18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38.25" x14ac:dyDescent="0.25">
      <c r="A31" s="6"/>
      <c r="B31" s="31" t="s">
        <v>65</v>
      </c>
      <c r="C31" s="26" t="s">
        <v>43</v>
      </c>
      <c r="D31" s="11" t="s">
        <v>24</v>
      </c>
      <c r="E31" s="11">
        <v>2000</v>
      </c>
      <c r="F31" s="12">
        <v>1</v>
      </c>
      <c r="G31" s="19">
        <f t="shared" si="5"/>
        <v>2000</v>
      </c>
      <c r="H31" s="1"/>
      <c r="I31" s="31" t="s">
        <v>65</v>
      </c>
      <c r="J31" s="26" t="s">
        <v>43</v>
      </c>
      <c r="K31" s="13"/>
      <c r="L31" s="13"/>
      <c r="M31" s="17" t="str">
        <f t="shared" si="1"/>
        <v>шт</v>
      </c>
      <c r="N31" s="21">
        <f t="shared" si="2"/>
        <v>2000</v>
      </c>
      <c r="O31" s="11"/>
      <c r="P31" s="17">
        <f t="shared" si="3"/>
        <v>1</v>
      </c>
      <c r="Q31" s="18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38.25" x14ac:dyDescent="0.25">
      <c r="A32" s="6"/>
      <c r="B32" s="31" t="s">
        <v>66</v>
      </c>
      <c r="C32" s="26" t="s">
        <v>44</v>
      </c>
      <c r="D32" s="11" t="s">
        <v>24</v>
      </c>
      <c r="E32" s="11">
        <v>20000</v>
      </c>
      <c r="F32" s="12">
        <v>1</v>
      </c>
      <c r="G32" s="19">
        <f t="shared" si="5"/>
        <v>20000</v>
      </c>
      <c r="H32" s="1"/>
      <c r="I32" s="31" t="s">
        <v>66</v>
      </c>
      <c r="J32" s="26" t="s">
        <v>44</v>
      </c>
      <c r="K32" s="13"/>
      <c r="L32" s="13"/>
      <c r="M32" s="17" t="str">
        <f t="shared" si="1"/>
        <v>шт</v>
      </c>
      <c r="N32" s="21">
        <f t="shared" si="2"/>
        <v>20000</v>
      </c>
      <c r="O32" s="11"/>
      <c r="P32" s="17">
        <f t="shared" si="3"/>
        <v>1</v>
      </c>
      <c r="Q32" s="18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38.25" x14ac:dyDescent="0.25">
      <c r="A33" s="6"/>
      <c r="B33" s="31" t="s">
        <v>67</v>
      </c>
      <c r="C33" s="26" t="s">
        <v>45</v>
      </c>
      <c r="D33" s="11" t="s">
        <v>26</v>
      </c>
      <c r="E33" s="11">
        <v>2000</v>
      </c>
      <c r="F33" s="12">
        <v>8</v>
      </c>
      <c r="G33" s="19">
        <f t="shared" si="5"/>
        <v>16000</v>
      </c>
      <c r="H33" s="1"/>
      <c r="I33" s="31" t="s">
        <v>67</v>
      </c>
      <c r="J33" s="26" t="s">
        <v>45</v>
      </c>
      <c r="K33" s="13"/>
      <c r="L33" s="13"/>
      <c r="M33" s="17" t="str">
        <f t="shared" si="1"/>
        <v>чел*час</v>
      </c>
      <c r="N33" s="21">
        <f t="shared" si="2"/>
        <v>2000</v>
      </c>
      <c r="O33" s="11"/>
      <c r="P33" s="17">
        <f t="shared" si="3"/>
        <v>8</v>
      </c>
      <c r="Q33" s="18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38.25" x14ac:dyDescent="0.25">
      <c r="A34" s="6"/>
      <c r="B34" s="31" t="s">
        <v>68</v>
      </c>
      <c r="C34" s="26" t="s">
        <v>46</v>
      </c>
      <c r="D34" s="11" t="s">
        <v>26</v>
      </c>
      <c r="E34" s="11">
        <v>2000</v>
      </c>
      <c r="F34" s="12">
        <v>20</v>
      </c>
      <c r="G34" s="19">
        <f t="shared" si="5"/>
        <v>40000</v>
      </c>
      <c r="H34" s="1"/>
      <c r="I34" s="31" t="s">
        <v>68</v>
      </c>
      <c r="J34" s="26" t="s">
        <v>46</v>
      </c>
      <c r="K34" s="13"/>
      <c r="L34" s="13"/>
      <c r="M34" s="17" t="str">
        <f t="shared" si="1"/>
        <v>чел*час</v>
      </c>
      <c r="N34" s="21">
        <f t="shared" si="2"/>
        <v>2000</v>
      </c>
      <c r="O34" s="11"/>
      <c r="P34" s="17">
        <f t="shared" si="3"/>
        <v>20</v>
      </c>
      <c r="Q34" s="18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5">
      <c r="A35" s="6"/>
      <c r="B35" s="31"/>
      <c r="C35" s="26"/>
      <c r="D35" s="11"/>
      <c r="E35" s="11"/>
      <c r="F35" s="12"/>
      <c r="G35" s="19"/>
      <c r="H35" s="1"/>
      <c r="I35" s="31"/>
      <c r="J35" s="26"/>
      <c r="K35" s="13"/>
      <c r="L35" s="13"/>
      <c r="M35" s="17"/>
      <c r="N35" s="21"/>
      <c r="O35" s="11"/>
      <c r="P35" s="17"/>
      <c r="Q35" s="18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76.5" x14ac:dyDescent="0.25">
      <c r="A36" s="6"/>
      <c r="B36" s="30" t="s">
        <v>69</v>
      </c>
      <c r="C36" s="26" t="s">
        <v>151</v>
      </c>
      <c r="D36" s="11" t="s">
        <v>25</v>
      </c>
      <c r="E36" s="11">
        <f>SUM(E37:E41)+G42+G43</f>
        <v>250000</v>
      </c>
      <c r="F36" s="12">
        <v>1</v>
      </c>
      <c r="G36" s="19">
        <f>E36*F36</f>
        <v>250000</v>
      </c>
      <c r="H36" s="1"/>
      <c r="I36" s="30" t="s">
        <v>69</v>
      </c>
      <c r="J36" s="26" t="s">
        <v>151</v>
      </c>
      <c r="K36" s="13"/>
      <c r="L36" s="13"/>
      <c r="M36" s="17" t="str">
        <f t="shared" si="1"/>
        <v>комплект</v>
      </c>
      <c r="N36" s="21">
        <f t="shared" si="2"/>
        <v>250000</v>
      </c>
      <c r="O36" s="11"/>
      <c r="P36" s="17">
        <f t="shared" si="3"/>
        <v>1</v>
      </c>
      <c r="Q36" s="18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204" x14ac:dyDescent="0.25">
      <c r="A37" s="6"/>
      <c r="B37" s="31" t="s">
        <v>70</v>
      </c>
      <c r="C37" s="26" t="s">
        <v>150</v>
      </c>
      <c r="D37" s="11" t="s">
        <v>24</v>
      </c>
      <c r="E37" s="11">
        <v>127000</v>
      </c>
      <c r="F37" s="12">
        <v>1</v>
      </c>
      <c r="G37" s="19">
        <f t="shared" ref="G37:G43" si="6">E37*F37</f>
        <v>127000</v>
      </c>
      <c r="H37" s="1"/>
      <c r="I37" s="31" t="s">
        <v>70</v>
      </c>
      <c r="J37" s="26" t="s">
        <v>150</v>
      </c>
      <c r="K37" s="13"/>
      <c r="L37" s="13"/>
      <c r="M37" s="17" t="str">
        <f t="shared" si="1"/>
        <v>шт</v>
      </c>
      <c r="N37" s="21">
        <f t="shared" si="2"/>
        <v>127000</v>
      </c>
      <c r="O37" s="11"/>
      <c r="P37" s="17">
        <f t="shared" si="3"/>
        <v>1</v>
      </c>
      <c r="Q37" s="18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38.25" x14ac:dyDescent="0.25">
      <c r="A38" s="6"/>
      <c r="B38" s="31" t="s">
        <v>71</v>
      </c>
      <c r="C38" s="26" t="s">
        <v>42</v>
      </c>
      <c r="D38" s="11" t="s">
        <v>24</v>
      </c>
      <c r="E38" s="11">
        <v>10000</v>
      </c>
      <c r="F38" s="12">
        <v>1</v>
      </c>
      <c r="G38" s="19">
        <f t="shared" si="6"/>
        <v>10000</v>
      </c>
      <c r="H38" s="1"/>
      <c r="I38" s="31" t="s">
        <v>71</v>
      </c>
      <c r="J38" s="26" t="s">
        <v>42</v>
      </c>
      <c r="K38" s="13"/>
      <c r="L38" s="13"/>
      <c r="M38" s="17" t="str">
        <f t="shared" si="1"/>
        <v>шт</v>
      </c>
      <c r="N38" s="21">
        <f t="shared" si="2"/>
        <v>10000</v>
      </c>
      <c r="O38" s="11"/>
      <c r="P38" s="17">
        <f t="shared" si="3"/>
        <v>1</v>
      </c>
      <c r="Q38" s="18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38.25" x14ac:dyDescent="0.25">
      <c r="A39" s="6"/>
      <c r="B39" s="31" t="s">
        <v>72</v>
      </c>
      <c r="C39" s="26" t="s">
        <v>41</v>
      </c>
      <c r="D39" s="11" t="s">
        <v>24</v>
      </c>
      <c r="E39" s="11">
        <v>35000</v>
      </c>
      <c r="F39" s="12">
        <v>1</v>
      </c>
      <c r="G39" s="19">
        <f t="shared" si="6"/>
        <v>35000</v>
      </c>
      <c r="H39" s="1"/>
      <c r="I39" s="31" t="s">
        <v>72</v>
      </c>
      <c r="J39" s="26" t="s">
        <v>41</v>
      </c>
      <c r="K39" s="13"/>
      <c r="L39" s="13"/>
      <c r="M39" s="17" t="str">
        <f t="shared" si="1"/>
        <v>шт</v>
      </c>
      <c r="N39" s="21">
        <f t="shared" si="2"/>
        <v>35000</v>
      </c>
      <c r="O39" s="11"/>
      <c r="P39" s="17">
        <f t="shared" si="3"/>
        <v>1</v>
      </c>
      <c r="Q39" s="18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38.25" x14ac:dyDescent="0.25">
      <c r="A40" s="6"/>
      <c r="B40" s="31" t="s">
        <v>73</v>
      </c>
      <c r="C40" s="26" t="s">
        <v>43</v>
      </c>
      <c r="D40" s="11" t="s">
        <v>24</v>
      </c>
      <c r="E40" s="11">
        <v>2000</v>
      </c>
      <c r="F40" s="12">
        <v>1</v>
      </c>
      <c r="G40" s="19">
        <f t="shared" si="6"/>
        <v>2000</v>
      </c>
      <c r="H40" s="1"/>
      <c r="I40" s="31" t="s">
        <v>73</v>
      </c>
      <c r="J40" s="26" t="s">
        <v>43</v>
      </c>
      <c r="K40" s="13"/>
      <c r="L40" s="13"/>
      <c r="M40" s="17" t="str">
        <f t="shared" si="1"/>
        <v>шт</v>
      </c>
      <c r="N40" s="21">
        <f t="shared" si="2"/>
        <v>2000</v>
      </c>
      <c r="O40" s="11"/>
      <c r="P40" s="17">
        <f t="shared" si="3"/>
        <v>1</v>
      </c>
      <c r="Q40" s="18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38.25" x14ac:dyDescent="0.25">
      <c r="A41" s="6"/>
      <c r="B41" s="31" t="s">
        <v>74</v>
      </c>
      <c r="C41" s="26" t="s">
        <v>44</v>
      </c>
      <c r="D41" s="11" t="s">
        <v>24</v>
      </c>
      <c r="E41" s="11">
        <v>20000</v>
      </c>
      <c r="F41" s="12">
        <v>1</v>
      </c>
      <c r="G41" s="19">
        <f t="shared" si="6"/>
        <v>20000</v>
      </c>
      <c r="H41" s="1"/>
      <c r="I41" s="31" t="s">
        <v>74</v>
      </c>
      <c r="J41" s="26" t="s">
        <v>44</v>
      </c>
      <c r="K41" s="13"/>
      <c r="L41" s="13"/>
      <c r="M41" s="17" t="str">
        <f t="shared" si="1"/>
        <v>шт</v>
      </c>
      <c r="N41" s="21">
        <f t="shared" si="2"/>
        <v>20000</v>
      </c>
      <c r="O41" s="11"/>
      <c r="P41" s="17">
        <f t="shared" si="3"/>
        <v>1</v>
      </c>
      <c r="Q41" s="18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38.25" x14ac:dyDescent="0.25">
      <c r="A42" s="6"/>
      <c r="B42" s="31" t="s">
        <v>75</v>
      </c>
      <c r="C42" s="26" t="s">
        <v>45</v>
      </c>
      <c r="D42" s="11" t="s">
        <v>26</v>
      </c>
      <c r="E42" s="11">
        <v>2000</v>
      </c>
      <c r="F42" s="12">
        <v>8</v>
      </c>
      <c r="G42" s="19">
        <f t="shared" si="6"/>
        <v>16000</v>
      </c>
      <c r="H42" s="1"/>
      <c r="I42" s="31" t="s">
        <v>75</v>
      </c>
      <c r="J42" s="26" t="s">
        <v>45</v>
      </c>
      <c r="K42" s="13"/>
      <c r="L42" s="13"/>
      <c r="M42" s="17" t="str">
        <f t="shared" si="1"/>
        <v>чел*час</v>
      </c>
      <c r="N42" s="21">
        <f t="shared" si="2"/>
        <v>2000</v>
      </c>
      <c r="O42" s="11"/>
      <c r="P42" s="17">
        <f t="shared" si="3"/>
        <v>8</v>
      </c>
      <c r="Q42" s="18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38.25" x14ac:dyDescent="0.25">
      <c r="A43" s="6"/>
      <c r="B43" s="31" t="s">
        <v>76</v>
      </c>
      <c r="C43" s="26" t="s">
        <v>46</v>
      </c>
      <c r="D43" s="11" t="s">
        <v>26</v>
      </c>
      <c r="E43" s="11">
        <v>2000</v>
      </c>
      <c r="F43" s="12">
        <v>20</v>
      </c>
      <c r="G43" s="19">
        <f t="shared" si="6"/>
        <v>40000</v>
      </c>
      <c r="H43" s="1"/>
      <c r="I43" s="31" t="s">
        <v>76</v>
      </c>
      <c r="J43" s="26" t="s">
        <v>46</v>
      </c>
      <c r="K43" s="13"/>
      <c r="L43" s="13"/>
      <c r="M43" s="17" t="str">
        <f t="shared" si="1"/>
        <v>чел*час</v>
      </c>
      <c r="N43" s="21">
        <f t="shared" si="2"/>
        <v>2000</v>
      </c>
      <c r="O43" s="11"/>
      <c r="P43" s="17">
        <f t="shared" si="3"/>
        <v>20</v>
      </c>
      <c r="Q43" s="18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6"/>
      <c r="B44" s="31"/>
      <c r="C44" s="26"/>
      <c r="D44" s="11"/>
      <c r="E44" s="11"/>
      <c r="F44" s="12"/>
      <c r="G44" s="19"/>
      <c r="H44" s="1"/>
      <c r="I44" s="31"/>
      <c r="J44" s="26"/>
      <c r="K44" s="13"/>
      <c r="L44" s="13"/>
      <c r="M44" s="17"/>
      <c r="N44" s="21"/>
      <c r="O44" s="11"/>
      <c r="P44" s="17"/>
      <c r="Q44" s="18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89.25" x14ac:dyDescent="0.25">
      <c r="A45" s="6"/>
      <c r="B45" s="30" t="s">
        <v>77</v>
      </c>
      <c r="C45" s="26" t="s">
        <v>153</v>
      </c>
      <c r="D45" s="11" t="s">
        <v>25</v>
      </c>
      <c r="E45" s="11">
        <f>SUM(E46:E50)+G51+G52</f>
        <v>250000</v>
      </c>
      <c r="F45" s="12">
        <v>1</v>
      </c>
      <c r="G45" s="19">
        <f>E45*F45</f>
        <v>250000</v>
      </c>
      <c r="H45" s="1"/>
      <c r="I45" s="30" t="s">
        <v>77</v>
      </c>
      <c r="J45" s="26" t="s">
        <v>153</v>
      </c>
      <c r="K45" s="13"/>
      <c r="L45" s="13"/>
      <c r="M45" s="17" t="str">
        <f t="shared" si="1"/>
        <v>комплект</v>
      </c>
      <c r="N45" s="21">
        <f t="shared" si="2"/>
        <v>250000</v>
      </c>
      <c r="O45" s="11"/>
      <c r="P45" s="17">
        <f t="shared" si="3"/>
        <v>1</v>
      </c>
      <c r="Q45" s="18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204" x14ac:dyDescent="0.25">
      <c r="A46" s="6"/>
      <c r="B46" s="31" t="s">
        <v>78</v>
      </c>
      <c r="C46" s="26" t="s">
        <v>150</v>
      </c>
      <c r="D46" s="11" t="s">
        <v>24</v>
      </c>
      <c r="E46" s="11">
        <v>127000</v>
      </c>
      <c r="F46" s="12">
        <v>1</v>
      </c>
      <c r="G46" s="19">
        <f t="shared" ref="G46:G52" si="7">E46*F46</f>
        <v>127000</v>
      </c>
      <c r="H46" s="1"/>
      <c r="I46" s="31" t="s">
        <v>78</v>
      </c>
      <c r="J46" s="26" t="s">
        <v>150</v>
      </c>
      <c r="K46" s="13"/>
      <c r="L46" s="13"/>
      <c r="M46" s="17" t="str">
        <f t="shared" si="1"/>
        <v>шт</v>
      </c>
      <c r="N46" s="21">
        <f t="shared" si="2"/>
        <v>127000</v>
      </c>
      <c r="O46" s="11"/>
      <c r="P46" s="17">
        <f t="shared" si="3"/>
        <v>1</v>
      </c>
      <c r="Q46" s="18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38.25" x14ac:dyDescent="0.25">
      <c r="A47" s="6"/>
      <c r="B47" s="31" t="s">
        <v>79</v>
      </c>
      <c r="C47" s="26" t="s">
        <v>42</v>
      </c>
      <c r="D47" s="11" t="s">
        <v>24</v>
      </c>
      <c r="E47" s="11">
        <v>10000</v>
      </c>
      <c r="F47" s="12">
        <v>1</v>
      </c>
      <c r="G47" s="19">
        <f t="shared" si="7"/>
        <v>10000</v>
      </c>
      <c r="H47" s="1"/>
      <c r="I47" s="31" t="s">
        <v>79</v>
      </c>
      <c r="J47" s="26" t="s">
        <v>42</v>
      </c>
      <c r="K47" s="13"/>
      <c r="L47" s="13"/>
      <c r="M47" s="17" t="str">
        <f t="shared" si="1"/>
        <v>шт</v>
      </c>
      <c r="N47" s="21">
        <f t="shared" si="2"/>
        <v>10000</v>
      </c>
      <c r="O47" s="11"/>
      <c r="P47" s="17">
        <f t="shared" si="3"/>
        <v>1</v>
      </c>
      <c r="Q47" s="18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38.25" x14ac:dyDescent="0.25">
      <c r="A48" s="6"/>
      <c r="B48" s="31" t="s">
        <v>80</v>
      </c>
      <c r="C48" s="26" t="s">
        <v>41</v>
      </c>
      <c r="D48" s="11" t="s">
        <v>24</v>
      </c>
      <c r="E48" s="11">
        <v>35000</v>
      </c>
      <c r="F48" s="12">
        <v>1</v>
      </c>
      <c r="G48" s="19">
        <f t="shared" si="7"/>
        <v>35000</v>
      </c>
      <c r="H48" s="1"/>
      <c r="I48" s="31" t="s">
        <v>80</v>
      </c>
      <c r="J48" s="26" t="s">
        <v>41</v>
      </c>
      <c r="K48" s="13"/>
      <c r="L48" s="13"/>
      <c r="M48" s="17" t="str">
        <f t="shared" si="1"/>
        <v>шт</v>
      </c>
      <c r="N48" s="21">
        <f t="shared" si="2"/>
        <v>35000</v>
      </c>
      <c r="O48" s="11"/>
      <c r="P48" s="17">
        <f t="shared" si="3"/>
        <v>1</v>
      </c>
      <c r="Q48" s="18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38.25" x14ac:dyDescent="0.25">
      <c r="A49" s="6"/>
      <c r="B49" s="31" t="s">
        <v>81</v>
      </c>
      <c r="C49" s="26" t="s">
        <v>43</v>
      </c>
      <c r="D49" s="11" t="s">
        <v>24</v>
      </c>
      <c r="E49" s="11">
        <v>2000</v>
      </c>
      <c r="F49" s="12">
        <v>1</v>
      </c>
      <c r="G49" s="19">
        <f t="shared" si="7"/>
        <v>2000</v>
      </c>
      <c r="H49" s="1"/>
      <c r="I49" s="31" t="s">
        <v>81</v>
      </c>
      <c r="J49" s="26" t="s">
        <v>43</v>
      </c>
      <c r="K49" s="13"/>
      <c r="L49" s="13"/>
      <c r="M49" s="17" t="str">
        <f t="shared" si="1"/>
        <v>шт</v>
      </c>
      <c r="N49" s="21">
        <f t="shared" si="2"/>
        <v>2000</v>
      </c>
      <c r="O49" s="11"/>
      <c r="P49" s="17">
        <f t="shared" si="3"/>
        <v>1</v>
      </c>
      <c r="Q49" s="18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38.25" x14ac:dyDescent="0.25">
      <c r="A50" s="6"/>
      <c r="B50" s="31" t="s">
        <v>82</v>
      </c>
      <c r="C50" s="26" t="s">
        <v>44</v>
      </c>
      <c r="D50" s="11" t="s">
        <v>24</v>
      </c>
      <c r="E50" s="11">
        <v>20000</v>
      </c>
      <c r="F50" s="12">
        <v>1</v>
      </c>
      <c r="G50" s="19">
        <f t="shared" si="7"/>
        <v>20000</v>
      </c>
      <c r="H50" s="1"/>
      <c r="I50" s="31" t="s">
        <v>82</v>
      </c>
      <c r="J50" s="26" t="s">
        <v>44</v>
      </c>
      <c r="K50" s="13"/>
      <c r="L50" s="13"/>
      <c r="M50" s="17" t="str">
        <f t="shared" si="1"/>
        <v>шт</v>
      </c>
      <c r="N50" s="21">
        <f t="shared" si="2"/>
        <v>20000</v>
      </c>
      <c r="O50" s="11"/>
      <c r="P50" s="17">
        <f t="shared" si="3"/>
        <v>1</v>
      </c>
      <c r="Q50" s="18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38.25" x14ac:dyDescent="0.25">
      <c r="A51" s="6"/>
      <c r="B51" s="31" t="s">
        <v>83</v>
      </c>
      <c r="C51" s="26" t="s">
        <v>45</v>
      </c>
      <c r="D51" s="11" t="s">
        <v>26</v>
      </c>
      <c r="E51" s="11">
        <v>2000</v>
      </c>
      <c r="F51" s="12">
        <v>8</v>
      </c>
      <c r="G51" s="19">
        <f t="shared" si="7"/>
        <v>16000</v>
      </c>
      <c r="H51" s="1"/>
      <c r="I51" s="31" t="s">
        <v>83</v>
      </c>
      <c r="J51" s="26" t="s">
        <v>45</v>
      </c>
      <c r="K51" s="13"/>
      <c r="L51" s="13"/>
      <c r="M51" s="17" t="str">
        <f t="shared" si="1"/>
        <v>чел*час</v>
      </c>
      <c r="N51" s="21">
        <f t="shared" si="2"/>
        <v>2000</v>
      </c>
      <c r="O51" s="11"/>
      <c r="P51" s="17">
        <f t="shared" si="3"/>
        <v>8</v>
      </c>
      <c r="Q51" s="18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38.25" x14ac:dyDescent="0.25">
      <c r="A52" s="6"/>
      <c r="B52" s="31" t="s">
        <v>84</v>
      </c>
      <c r="C52" s="26" t="s">
        <v>46</v>
      </c>
      <c r="D52" s="11" t="s">
        <v>26</v>
      </c>
      <c r="E52" s="11">
        <v>2000</v>
      </c>
      <c r="F52" s="12">
        <v>20</v>
      </c>
      <c r="G52" s="19">
        <f t="shared" si="7"/>
        <v>40000</v>
      </c>
      <c r="H52" s="1"/>
      <c r="I52" s="31" t="s">
        <v>84</v>
      </c>
      <c r="J52" s="26" t="s">
        <v>46</v>
      </c>
      <c r="K52" s="13"/>
      <c r="L52" s="13"/>
      <c r="M52" s="17" t="str">
        <f t="shared" si="1"/>
        <v>чел*час</v>
      </c>
      <c r="N52" s="21">
        <f t="shared" si="2"/>
        <v>2000</v>
      </c>
      <c r="O52" s="11"/>
      <c r="P52" s="17">
        <f t="shared" si="3"/>
        <v>20</v>
      </c>
      <c r="Q52" s="18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x14ac:dyDescent="0.25">
      <c r="A53" s="6"/>
      <c r="B53" s="31"/>
      <c r="C53" s="26"/>
      <c r="D53" s="11"/>
      <c r="E53" s="11"/>
      <c r="F53" s="12"/>
      <c r="G53" s="19"/>
      <c r="H53" s="1"/>
      <c r="I53" s="31"/>
      <c r="J53" s="26"/>
      <c r="K53" s="13"/>
      <c r="L53" s="13"/>
      <c r="M53" s="17"/>
      <c r="N53" s="21"/>
      <c r="O53" s="11"/>
      <c r="P53" s="17"/>
      <c r="Q53" s="18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89.25" x14ac:dyDescent="0.25">
      <c r="A54" s="6"/>
      <c r="B54" s="30" t="s">
        <v>85</v>
      </c>
      <c r="C54" s="26" t="s">
        <v>154</v>
      </c>
      <c r="D54" s="11" t="s">
        <v>25</v>
      </c>
      <c r="E54" s="11">
        <f>SUM(E55:E59)+G60+G61</f>
        <v>250000</v>
      </c>
      <c r="F54" s="12">
        <v>1</v>
      </c>
      <c r="G54" s="19">
        <f>E54*F54</f>
        <v>250000</v>
      </c>
      <c r="H54" s="1"/>
      <c r="I54" s="30" t="s">
        <v>85</v>
      </c>
      <c r="J54" s="26" t="s">
        <v>154</v>
      </c>
      <c r="K54" s="13"/>
      <c r="L54" s="13"/>
      <c r="M54" s="17" t="str">
        <f t="shared" si="1"/>
        <v>комплект</v>
      </c>
      <c r="N54" s="21">
        <f t="shared" si="2"/>
        <v>250000</v>
      </c>
      <c r="O54" s="11"/>
      <c r="P54" s="17">
        <f t="shared" si="3"/>
        <v>1</v>
      </c>
      <c r="Q54" s="18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204" x14ac:dyDescent="0.25">
      <c r="A55" s="6"/>
      <c r="B55" s="31" t="s">
        <v>86</v>
      </c>
      <c r="C55" s="26" t="s">
        <v>150</v>
      </c>
      <c r="D55" s="11" t="s">
        <v>24</v>
      </c>
      <c r="E55" s="11">
        <v>127000</v>
      </c>
      <c r="F55" s="12">
        <v>1</v>
      </c>
      <c r="G55" s="19">
        <f t="shared" ref="G55:G61" si="8">E55*F55</f>
        <v>127000</v>
      </c>
      <c r="H55" s="1"/>
      <c r="I55" s="31" t="s">
        <v>86</v>
      </c>
      <c r="J55" s="26" t="s">
        <v>150</v>
      </c>
      <c r="K55" s="13"/>
      <c r="L55" s="13"/>
      <c r="M55" s="17" t="str">
        <f t="shared" si="1"/>
        <v>шт</v>
      </c>
      <c r="N55" s="21">
        <f t="shared" si="2"/>
        <v>127000</v>
      </c>
      <c r="O55" s="11"/>
      <c r="P55" s="17">
        <f t="shared" si="3"/>
        <v>1</v>
      </c>
      <c r="Q55" s="18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38.25" x14ac:dyDescent="0.25">
      <c r="A56" s="6"/>
      <c r="B56" s="31" t="s">
        <v>87</v>
      </c>
      <c r="C56" s="26" t="s">
        <v>42</v>
      </c>
      <c r="D56" s="11" t="s">
        <v>24</v>
      </c>
      <c r="E56" s="11">
        <v>10000</v>
      </c>
      <c r="F56" s="12">
        <v>1</v>
      </c>
      <c r="G56" s="19">
        <f t="shared" si="8"/>
        <v>10000</v>
      </c>
      <c r="H56" s="1"/>
      <c r="I56" s="31" t="s">
        <v>87</v>
      </c>
      <c r="J56" s="26" t="s">
        <v>42</v>
      </c>
      <c r="K56" s="13"/>
      <c r="L56" s="13"/>
      <c r="M56" s="17" t="str">
        <f t="shared" si="1"/>
        <v>шт</v>
      </c>
      <c r="N56" s="21">
        <f t="shared" si="2"/>
        <v>10000</v>
      </c>
      <c r="O56" s="11"/>
      <c r="P56" s="17">
        <f t="shared" si="3"/>
        <v>1</v>
      </c>
      <c r="Q56" s="18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38.25" x14ac:dyDescent="0.25">
      <c r="A57" s="6"/>
      <c r="B57" s="31" t="s">
        <v>88</v>
      </c>
      <c r="C57" s="26" t="s">
        <v>41</v>
      </c>
      <c r="D57" s="11" t="s">
        <v>24</v>
      </c>
      <c r="E57" s="11">
        <v>35000</v>
      </c>
      <c r="F57" s="12">
        <v>1</v>
      </c>
      <c r="G57" s="19">
        <f t="shared" si="8"/>
        <v>35000</v>
      </c>
      <c r="H57" s="1"/>
      <c r="I57" s="31" t="s">
        <v>88</v>
      </c>
      <c r="J57" s="26" t="s">
        <v>41</v>
      </c>
      <c r="K57" s="13"/>
      <c r="L57" s="13"/>
      <c r="M57" s="17" t="str">
        <f t="shared" si="1"/>
        <v>шт</v>
      </c>
      <c r="N57" s="21">
        <f t="shared" si="2"/>
        <v>35000</v>
      </c>
      <c r="O57" s="11"/>
      <c r="P57" s="17">
        <f t="shared" si="3"/>
        <v>1</v>
      </c>
      <c r="Q57" s="18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38.25" x14ac:dyDescent="0.25">
      <c r="A58" s="6"/>
      <c r="B58" s="31" t="s">
        <v>89</v>
      </c>
      <c r="C58" s="26" t="s">
        <v>43</v>
      </c>
      <c r="D58" s="11" t="s">
        <v>24</v>
      </c>
      <c r="E58" s="11">
        <v>2000</v>
      </c>
      <c r="F58" s="12">
        <v>1</v>
      </c>
      <c r="G58" s="19">
        <f t="shared" si="8"/>
        <v>2000</v>
      </c>
      <c r="H58" s="1"/>
      <c r="I58" s="31" t="s">
        <v>89</v>
      </c>
      <c r="J58" s="26" t="s">
        <v>43</v>
      </c>
      <c r="K58" s="13"/>
      <c r="L58" s="13"/>
      <c r="M58" s="17" t="str">
        <f t="shared" si="1"/>
        <v>шт</v>
      </c>
      <c r="N58" s="21">
        <f t="shared" si="2"/>
        <v>2000</v>
      </c>
      <c r="O58" s="11"/>
      <c r="P58" s="17">
        <f t="shared" si="3"/>
        <v>1</v>
      </c>
      <c r="Q58" s="18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38.25" x14ac:dyDescent="0.25">
      <c r="A59" s="6"/>
      <c r="B59" s="31" t="s">
        <v>90</v>
      </c>
      <c r="C59" s="26" t="s">
        <v>44</v>
      </c>
      <c r="D59" s="11" t="s">
        <v>24</v>
      </c>
      <c r="E59" s="11">
        <v>20000</v>
      </c>
      <c r="F59" s="12">
        <v>1</v>
      </c>
      <c r="G59" s="19">
        <f t="shared" si="8"/>
        <v>20000</v>
      </c>
      <c r="H59" s="1"/>
      <c r="I59" s="31" t="s">
        <v>90</v>
      </c>
      <c r="J59" s="26" t="s">
        <v>44</v>
      </c>
      <c r="K59" s="13"/>
      <c r="L59" s="13"/>
      <c r="M59" s="17" t="str">
        <f t="shared" si="1"/>
        <v>шт</v>
      </c>
      <c r="N59" s="21">
        <f t="shared" si="2"/>
        <v>20000</v>
      </c>
      <c r="O59" s="11"/>
      <c r="P59" s="17">
        <f t="shared" si="3"/>
        <v>1</v>
      </c>
      <c r="Q59" s="18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38.25" x14ac:dyDescent="0.25">
      <c r="A60" s="6"/>
      <c r="B60" s="31" t="s">
        <v>91</v>
      </c>
      <c r="C60" s="26" t="s">
        <v>45</v>
      </c>
      <c r="D60" s="11" t="s">
        <v>26</v>
      </c>
      <c r="E60" s="11">
        <v>2000</v>
      </c>
      <c r="F60" s="12">
        <v>8</v>
      </c>
      <c r="G60" s="19">
        <f t="shared" si="8"/>
        <v>16000</v>
      </c>
      <c r="H60" s="1"/>
      <c r="I60" s="31" t="s">
        <v>91</v>
      </c>
      <c r="J60" s="26" t="s">
        <v>45</v>
      </c>
      <c r="K60" s="13"/>
      <c r="L60" s="13"/>
      <c r="M60" s="17" t="str">
        <f t="shared" si="1"/>
        <v>чел*час</v>
      </c>
      <c r="N60" s="21">
        <f t="shared" si="2"/>
        <v>2000</v>
      </c>
      <c r="O60" s="11"/>
      <c r="P60" s="17">
        <f t="shared" si="3"/>
        <v>8</v>
      </c>
      <c r="Q60" s="18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38.25" x14ac:dyDescent="0.25">
      <c r="A61" s="6"/>
      <c r="B61" s="31" t="s">
        <v>92</v>
      </c>
      <c r="C61" s="26" t="s">
        <v>46</v>
      </c>
      <c r="D61" s="11" t="s">
        <v>26</v>
      </c>
      <c r="E61" s="11">
        <v>2000</v>
      </c>
      <c r="F61" s="12">
        <v>20</v>
      </c>
      <c r="G61" s="19">
        <f t="shared" si="8"/>
        <v>40000</v>
      </c>
      <c r="H61" s="1"/>
      <c r="I61" s="31" t="s">
        <v>92</v>
      </c>
      <c r="J61" s="26" t="s">
        <v>46</v>
      </c>
      <c r="K61" s="13"/>
      <c r="L61" s="13"/>
      <c r="M61" s="17" t="str">
        <f t="shared" si="1"/>
        <v>чел*час</v>
      </c>
      <c r="N61" s="21">
        <f t="shared" si="2"/>
        <v>2000</v>
      </c>
      <c r="O61" s="11"/>
      <c r="P61" s="17">
        <f t="shared" si="3"/>
        <v>20</v>
      </c>
      <c r="Q61" s="18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x14ac:dyDescent="0.25">
      <c r="A62" s="6"/>
      <c r="B62" s="31"/>
      <c r="C62" s="26"/>
      <c r="D62" s="11"/>
      <c r="E62" s="11"/>
      <c r="F62" s="12"/>
      <c r="G62" s="19"/>
      <c r="H62" s="1"/>
      <c r="I62" s="31"/>
      <c r="J62" s="26"/>
      <c r="K62" s="13"/>
      <c r="L62" s="13"/>
      <c r="M62" s="17"/>
      <c r="N62" s="21"/>
      <c r="O62" s="11"/>
      <c r="P62" s="17"/>
      <c r="Q62" s="18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76.5" x14ac:dyDescent="0.25">
      <c r="A63" s="6"/>
      <c r="B63" s="30" t="s">
        <v>93</v>
      </c>
      <c r="C63" s="26" t="s">
        <v>144</v>
      </c>
      <c r="D63" s="11" t="s">
        <v>25</v>
      </c>
      <c r="E63" s="11">
        <f>SUM(E64:E68)+G69+G70</f>
        <v>250000</v>
      </c>
      <c r="F63" s="12">
        <v>1</v>
      </c>
      <c r="G63" s="19">
        <f>E63*F63</f>
        <v>250000</v>
      </c>
      <c r="H63" s="1"/>
      <c r="I63" s="30" t="s">
        <v>93</v>
      </c>
      <c r="J63" s="26" t="s">
        <v>144</v>
      </c>
      <c r="K63" s="13"/>
      <c r="L63" s="13"/>
      <c r="M63" s="17" t="str">
        <f t="shared" si="1"/>
        <v>комплект</v>
      </c>
      <c r="N63" s="21">
        <f t="shared" si="2"/>
        <v>250000</v>
      </c>
      <c r="O63" s="11"/>
      <c r="P63" s="17">
        <f t="shared" si="3"/>
        <v>1</v>
      </c>
      <c r="Q63" s="18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204" x14ac:dyDescent="0.25">
      <c r="A64" s="6"/>
      <c r="B64" s="31" t="s">
        <v>94</v>
      </c>
      <c r="C64" s="26" t="s">
        <v>150</v>
      </c>
      <c r="D64" s="11" t="s">
        <v>24</v>
      </c>
      <c r="E64" s="11">
        <v>127000</v>
      </c>
      <c r="F64" s="12">
        <v>1</v>
      </c>
      <c r="G64" s="19">
        <f t="shared" ref="G64:G70" si="9">E64*F64</f>
        <v>127000</v>
      </c>
      <c r="H64" s="1"/>
      <c r="I64" s="31" t="s">
        <v>94</v>
      </c>
      <c r="J64" s="26" t="s">
        <v>150</v>
      </c>
      <c r="K64" s="13"/>
      <c r="L64" s="13"/>
      <c r="M64" s="17" t="str">
        <f t="shared" si="1"/>
        <v>шт</v>
      </c>
      <c r="N64" s="21">
        <f t="shared" si="2"/>
        <v>127000</v>
      </c>
      <c r="O64" s="11"/>
      <c r="P64" s="17">
        <f t="shared" si="3"/>
        <v>1</v>
      </c>
      <c r="Q64" s="18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38.25" x14ac:dyDescent="0.25">
      <c r="A65" s="6"/>
      <c r="B65" s="31" t="s">
        <v>95</v>
      </c>
      <c r="C65" s="26" t="s">
        <v>42</v>
      </c>
      <c r="D65" s="11" t="s">
        <v>24</v>
      </c>
      <c r="E65" s="11">
        <v>10000</v>
      </c>
      <c r="F65" s="12">
        <v>1</v>
      </c>
      <c r="G65" s="19">
        <f t="shared" si="9"/>
        <v>10000</v>
      </c>
      <c r="H65" s="1"/>
      <c r="I65" s="31" t="s">
        <v>95</v>
      </c>
      <c r="J65" s="26" t="s">
        <v>42</v>
      </c>
      <c r="K65" s="13"/>
      <c r="L65" s="13"/>
      <c r="M65" s="17" t="str">
        <f t="shared" si="1"/>
        <v>шт</v>
      </c>
      <c r="N65" s="21">
        <f t="shared" si="2"/>
        <v>10000</v>
      </c>
      <c r="O65" s="11"/>
      <c r="P65" s="17">
        <f t="shared" si="3"/>
        <v>1</v>
      </c>
      <c r="Q65" s="18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38.25" x14ac:dyDescent="0.25">
      <c r="B66" s="31" t="s">
        <v>96</v>
      </c>
      <c r="C66" s="26" t="s">
        <v>41</v>
      </c>
      <c r="D66" s="11" t="s">
        <v>24</v>
      </c>
      <c r="E66" s="11">
        <v>35000</v>
      </c>
      <c r="F66" s="12">
        <v>1</v>
      </c>
      <c r="G66" s="19">
        <f t="shared" si="9"/>
        <v>35000</v>
      </c>
      <c r="I66" s="31" t="s">
        <v>96</v>
      </c>
      <c r="J66" s="26" t="s">
        <v>41</v>
      </c>
      <c r="K66" s="13"/>
      <c r="L66" s="13"/>
      <c r="M66" s="17" t="str">
        <f t="shared" si="1"/>
        <v>шт</v>
      </c>
      <c r="N66" s="21">
        <f t="shared" si="2"/>
        <v>35000</v>
      </c>
      <c r="O66" s="11"/>
      <c r="P66" s="17">
        <f t="shared" si="3"/>
        <v>1</v>
      </c>
      <c r="Q66" s="18"/>
    </row>
    <row r="67" spans="1:27" ht="38.25" x14ac:dyDescent="0.25">
      <c r="B67" s="31" t="s">
        <v>97</v>
      </c>
      <c r="C67" s="26" t="s">
        <v>43</v>
      </c>
      <c r="D67" s="11" t="s">
        <v>24</v>
      </c>
      <c r="E67" s="11">
        <v>2000</v>
      </c>
      <c r="F67" s="12">
        <v>1</v>
      </c>
      <c r="G67" s="19">
        <f t="shared" si="9"/>
        <v>2000</v>
      </c>
      <c r="I67" s="31" t="s">
        <v>97</v>
      </c>
      <c r="J67" s="26" t="s">
        <v>43</v>
      </c>
      <c r="K67" s="13"/>
      <c r="L67" s="13"/>
      <c r="M67" s="17" t="str">
        <f t="shared" si="1"/>
        <v>шт</v>
      </c>
      <c r="N67" s="21">
        <f t="shared" si="2"/>
        <v>2000</v>
      </c>
      <c r="O67" s="11"/>
      <c r="P67" s="17">
        <f t="shared" si="3"/>
        <v>1</v>
      </c>
      <c r="Q67" s="18"/>
    </row>
    <row r="68" spans="1:27" ht="38.25" x14ac:dyDescent="0.25">
      <c r="B68" s="31" t="s">
        <v>98</v>
      </c>
      <c r="C68" s="26" t="s">
        <v>44</v>
      </c>
      <c r="D68" s="11" t="s">
        <v>24</v>
      </c>
      <c r="E68" s="11">
        <v>20000</v>
      </c>
      <c r="F68" s="12">
        <v>1</v>
      </c>
      <c r="G68" s="19">
        <f t="shared" si="9"/>
        <v>20000</v>
      </c>
      <c r="I68" s="31" t="s">
        <v>98</v>
      </c>
      <c r="J68" s="26" t="s">
        <v>44</v>
      </c>
      <c r="K68" s="13"/>
      <c r="L68" s="13"/>
      <c r="M68" s="17" t="str">
        <f t="shared" si="1"/>
        <v>шт</v>
      </c>
      <c r="N68" s="21">
        <f t="shared" si="2"/>
        <v>20000</v>
      </c>
      <c r="O68" s="11"/>
      <c r="P68" s="17">
        <f t="shared" si="3"/>
        <v>1</v>
      </c>
      <c r="Q68" s="18"/>
    </row>
    <row r="69" spans="1:27" ht="38.25" x14ac:dyDescent="0.25">
      <c r="B69" s="31" t="s">
        <v>99</v>
      </c>
      <c r="C69" s="26" t="s">
        <v>45</v>
      </c>
      <c r="D69" s="11" t="s">
        <v>26</v>
      </c>
      <c r="E69" s="11">
        <v>2000</v>
      </c>
      <c r="F69" s="12">
        <v>8</v>
      </c>
      <c r="G69" s="19">
        <f t="shared" si="9"/>
        <v>16000</v>
      </c>
      <c r="I69" s="31" t="s">
        <v>99</v>
      </c>
      <c r="J69" s="26" t="s">
        <v>45</v>
      </c>
      <c r="K69" s="13"/>
      <c r="L69" s="13"/>
      <c r="M69" s="17" t="str">
        <f t="shared" si="1"/>
        <v>чел*час</v>
      </c>
      <c r="N69" s="21">
        <f t="shared" si="2"/>
        <v>2000</v>
      </c>
      <c r="O69" s="11"/>
      <c r="P69" s="17">
        <f t="shared" si="3"/>
        <v>8</v>
      </c>
      <c r="Q69" s="18"/>
    </row>
    <row r="70" spans="1:27" ht="38.25" x14ac:dyDescent="0.25">
      <c r="B70" s="31" t="s">
        <v>100</v>
      </c>
      <c r="C70" s="26" t="s">
        <v>46</v>
      </c>
      <c r="D70" s="11" t="s">
        <v>26</v>
      </c>
      <c r="E70" s="11">
        <v>2000</v>
      </c>
      <c r="F70" s="12">
        <v>20</v>
      </c>
      <c r="G70" s="19">
        <f t="shared" si="9"/>
        <v>40000</v>
      </c>
      <c r="I70" s="31" t="s">
        <v>100</v>
      </c>
      <c r="J70" s="26" t="s">
        <v>46</v>
      </c>
      <c r="K70" s="13"/>
      <c r="L70" s="13"/>
      <c r="M70" s="17" t="str">
        <f t="shared" si="1"/>
        <v>чел*час</v>
      </c>
      <c r="N70" s="21">
        <f t="shared" si="2"/>
        <v>2000</v>
      </c>
      <c r="O70" s="11"/>
      <c r="P70" s="17">
        <f t="shared" si="3"/>
        <v>20</v>
      </c>
      <c r="Q70" s="18"/>
    </row>
    <row r="71" spans="1:27" x14ac:dyDescent="0.25">
      <c r="K71" s="13"/>
      <c r="L71" s="13"/>
      <c r="M71" s="17"/>
      <c r="N71" s="21"/>
      <c r="O71" s="11"/>
      <c r="P71" s="17"/>
      <c r="Q71" s="18"/>
    </row>
    <row r="72" spans="1:27" ht="76.5" x14ac:dyDescent="0.25">
      <c r="B72" s="30" t="s">
        <v>101</v>
      </c>
      <c r="C72" s="26" t="s">
        <v>145</v>
      </c>
      <c r="D72" s="11" t="s">
        <v>25</v>
      </c>
      <c r="E72" s="11">
        <f>SUM(E73:E77)+G78+G79</f>
        <v>250000</v>
      </c>
      <c r="F72" s="12">
        <v>1</v>
      </c>
      <c r="G72" s="19">
        <f>E72*F72</f>
        <v>250000</v>
      </c>
      <c r="I72" s="30" t="s">
        <v>101</v>
      </c>
      <c r="J72" s="26" t="s">
        <v>145</v>
      </c>
      <c r="K72" s="13"/>
      <c r="L72" s="13"/>
      <c r="M72" s="17" t="str">
        <f t="shared" si="1"/>
        <v>комплект</v>
      </c>
      <c r="N72" s="21">
        <f t="shared" si="2"/>
        <v>250000</v>
      </c>
      <c r="O72" s="11"/>
      <c r="P72" s="17">
        <f t="shared" si="3"/>
        <v>1</v>
      </c>
      <c r="Q72" s="18"/>
      <c r="AA72" s="1"/>
    </row>
    <row r="73" spans="1:27" ht="204" x14ac:dyDescent="0.25">
      <c r="B73" s="31" t="s">
        <v>102</v>
      </c>
      <c r="C73" s="26" t="s">
        <v>150</v>
      </c>
      <c r="D73" s="11" t="s">
        <v>24</v>
      </c>
      <c r="E73" s="11">
        <v>127000</v>
      </c>
      <c r="F73" s="12">
        <v>1</v>
      </c>
      <c r="G73" s="19">
        <f t="shared" ref="G73:G79" si="10">E73*F73</f>
        <v>127000</v>
      </c>
      <c r="I73" s="31" t="s">
        <v>102</v>
      </c>
      <c r="J73" s="26" t="s">
        <v>150</v>
      </c>
      <c r="K73" s="13"/>
      <c r="L73" s="13"/>
      <c r="M73" s="17" t="str">
        <f t="shared" si="1"/>
        <v>шт</v>
      </c>
      <c r="N73" s="21">
        <f t="shared" si="2"/>
        <v>127000</v>
      </c>
      <c r="O73" s="11"/>
      <c r="P73" s="17">
        <f t="shared" si="3"/>
        <v>1</v>
      </c>
      <c r="Q73" s="18"/>
    </row>
    <row r="74" spans="1:27" ht="38.25" x14ac:dyDescent="0.25">
      <c r="B74" s="31" t="s">
        <v>103</v>
      </c>
      <c r="C74" s="26" t="s">
        <v>42</v>
      </c>
      <c r="D74" s="11" t="s">
        <v>24</v>
      </c>
      <c r="E74" s="11">
        <v>10000</v>
      </c>
      <c r="F74" s="12">
        <v>1</v>
      </c>
      <c r="G74" s="19">
        <f t="shared" si="10"/>
        <v>10000</v>
      </c>
      <c r="I74" s="31" t="s">
        <v>103</v>
      </c>
      <c r="J74" s="26" t="s">
        <v>42</v>
      </c>
      <c r="K74" s="13"/>
      <c r="L74" s="13"/>
      <c r="M74" s="17" t="str">
        <f t="shared" ref="M74:M115" si="11">D74</f>
        <v>шт</v>
      </c>
      <c r="N74" s="21">
        <f t="shared" ref="N74:N115" si="12">E74</f>
        <v>10000</v>
      </c>
      <c r="O74" s="11"/>
      <c r="P74" s="17">
        <f t="shared" ref="P74:P115" si="13">F74</f>
        <v>1</v>
      </c>
      <c r="Q74" s="18"/>
    </row>
    <row r="75" spans="1:27" ht="38.25" x14ac:dyDescent="0.25">
      <c r="B75" s="31" t="s">
        <v>104</v>
      </c>
      <c r="C75" s="26" t="s">
        <v>41</v>
      </c>
      <c r="D75" s="11" t="s">
        <v>24</v>
      </c>
      <c r="E75" s="11">
        <v>35000</v>
      </c>
      <c r="F75" s="12">
        <v>1</v>
      </c>
      <c r="G75" s="19">
        <f t="shared" si="10"/>
        <v>35000</v>
      </c>
      <c r="I75" s="31" t="s">
        <v>104</v>
      </c>
      <c r="J75" s="26" t="s">
        <v>41</v>
      </c>
      <c r="K75" s="13"/>
      <c r="L75" s="13"/>
      <c r="M75" s="17" t="str">
        <f t="shared" si="11"/>
        <v>шт</v>
      </c>
      <c r="N75" s="21">
        <f t="shared" si="12"/>
        <v>35000</v>
      </c>
      <c r="O75" s="11"/>
      <c r="P75" s="17">
        <f t="shared" si="13"/>
        <v>1</v>
      </c>
      <c r="Q75" s="18"/>
    </row>
    <row r="76" spans="1:27" ht="38.25" x14ac:dyDescent="0.25">
      <c r="B76" s="31" t="s">
        <v>105</v>
      </c>
      <c r="C76" s="26" t="s">
        <v>43</v>
      </c>
      <c r="D76" s="11" t="s">
        <v>24</v>
      </c>
      <c r="E76" s="11">
        <v>2000</v>
      </c>
      <c r="F76" s="12">
        <v>1</v>
      </c>
      <c r="G76" s="19">
        <f t="shared" si="10"/>
        <v>2000</v>
      </c>
      <c r="I76" s="31" t="s">
        <v>105</v>
      </c>
      <c r="J76" s="26" t="s">
        <v>43</v>
      </c>
      <c r="K76" s="13"/>
      <c r="L76" s="13"/>
      <c r="M76" s="17" t="str">
        <f t="shared" si="11"/>
        <v>шт</v>
      </c>
      <c r="N76" s="21">
        <f t="shared" si="12"/>
        <v>2000</v>
      </c>
      <c r="O76" s="11"/>
      <c r="P76" s="17">
        <f t="shared" si="13"/>
        <v>1</v>
      </c>
      <c r="Q76" s="18"/>
    </row>
    <row r="77" spans="1:27" ht="38.25" x14ac:dyDescent="0.25">
      <c r="B77" s="31" t="s">
        <v>106</v>
      </c>
      <c r="C77" s="26" t="s">
        <v>44</v>
      </c>
      <c r="D77" s="11" t="s">
        <v>24</v>
      </c>
      <c r="E77" s="11">
        <v>20000</v>
      </c>
      <c r="F77" s="12">
        <v>1</v>
      </c>
      <c r="G77" s="19">
        <f t="shared" si="10"/>
        <v>20000</v>
      </c>
      <c r="I77" s="31" t="s">
        <v>106</v>
      </c>
      <c r="J77" s="26" t="s">
        <v>44</v>
      </c>
      <c r="K77" s="13"/>
      <c r="L77" s="13"/>
      <c r="M77" s="17" t="str">
        <f t="shared" si="11"/>
        <v>шт</v>
      </c>
      <c r="N77" s="21">
        <f t="shared" si="12"/>
        <v>20000</v>
      </c>
      <c r="O77" s="11"/>
      <c r="P77" s="17">
        <f t="shared" si="13"/>
        <v>1</v>
      </c>
      <c r="Q77" s="18"/>
    </row>
    <row r="78" spans="1:27" ht="38.25" x14ac:dyDescent="0.25">
      <c r="B78" s="31" t="s">
        <v>107</v>
      </c>
      <c r="C78" s="26" t="s">
        <v>45</v>
      </c>
      <c r="D78" s="11" t="s">
        <v>26</v>
      </c>
      <c r="E78" s="11">
        <v>2000</v>
      </c>
      <c r="F78" s="12">
        <v>8</v>
      </c>
      <c r="G78" s="19">
        <f t="shared" si="10"/>
        <v>16000</v>
      </c>
      <c r="I78" s="31" t="s">
        <v>107</v>
      </c>
      <c r="J78" s="26" t="s">
        <v>45</v>
      </c>
      <c r="K78" s="13"/>
      <c r="L78" s="13"/>
      <c r="M78" s="17" t="str">
        <f t="shared" si="11"/>
        <v>чел*час</v>
      </c>
      <c r="N78" s="21">
        <f t="shared" si="12"/>
        <v>2000</v>
      </c>
      <c r="O78" s="11"/>
      <c r="P78" s="17">
        <f t="shared" si="13"/>
        <v>8</v>
      </c>
      <c r="Q78" s="18"/>
    </row>
    <row r="79" spans="1:27" ht="38.25" x14ac:dyDescent="0.25">
      <c r="B79" s="31" t="s">
        <v>108</v>
      </c>
      <c r="C79" s="26" t="s">
        <v>46</v>
      </c>
      <c r="D79" s="11" t="s">
        <v>26</v>
      </c>
      <c r="E79" s="11">
        <v>2000</v>
      </c>
      <c r="F79" s="12">
        <v>20</v>
      </c>
      <c r="G79" s="19">
        <f t="shared" si="10"/>
        <v>40000</v>
      </c>
      <c r="I79" s="31" t="s">
        <v>108</v>
      </c>
      <c r="J79" s="26" t="s">
        <v>46</v>
      </c>
      <c r="K79" s="13"/>
      <c r="L79" s="13"/>
      <c r="M79" s="17" t="str">
        <f t="shared" si="11"/>
        <v>чел*час</v>
      </c>
      <c r="N79" s="21">
        <f t="shared" si="12"/>
        <v>2000</v>
      </c>
      <c r="O79" s="11"/>
      <c r="P79" s="17">
        <f t="shared" si="13"/>
        <v>20</v>
      </c>
      <c r="Q79" s="18"/>
    </row>
    <row r="80" spans="1:27" x14ac:dyDescent="0.25">
      <c r="K80" s="13"/>
      <c r="L80" s="13"/>
      <c r="M80" s="17"/>
      <c r="N80" s="21"/>
      <c r="O80" s="11"/>
      <c r="P80" s="17"/>
      <c r="Q80" s="18"/>
    </row>
    <row r="81" spans="2:17" ht="89.25" x14ac:dyDescent="0.25">
      <c r="B81" s="30" t="s">
        <v>109</v>
      </c>
      <c r="C81" s="26" t="s">
        <v>146</v>
      </c>
      <c r="D81" s="11" t="s">
        <v>25</v>
      </c>
      <c r="E81" s="11">
        <f>SUM(E82:E86)+G87+G88</f>
        <v>250000</v>
      </c>
      <c r="F81" s="12">
        <v>1</v>
      </c>
      <c r="G81" s="19">
        <f>E81*F81</f>
        <v>250000</v>
      </c>
      <c r="I81" s="30" t="s">
        <v>109</v>
      </c>
      <c r="J81" s="26" t="s">
        <v>146</v>
      </c>
      <c r="K81" s="13"/>
      <c r="L81" s="13"/>
      <c r="M81" s="17" t="str">
        <f t="shared" si="11"/>
        <v>комплект</v>
      </c>
      <c r="N81" s="21">
        <f t="shared" si="12"/>
        <v>250000</v>
      </c>
      <c r="O81" s="11"/>
      <c r="P81" s="17">
        <f t="shared" si="13"/>
        <v>1</v>
      </c>
      <c r="Q81" s="18"/>
    </row>
    <row r="82" spans="2:17" ht="204" x14ac:dyDescent="0.25">
      <c r="B82" s="31" t="s">
        <v>110</v>
      </c>
      <c r="C82" s="26" t="s">
        <v>150</v>
      </c>
      <c r="D82" s="11" t="s">
        <v>24</v>
      </c>
      <c r="E82" s="11">
        <v>127000</v>
      </c>
      <c r="F82" s="12">
        <v>1</v>
      </c>
      <c r="G82" s="19">
        <f t="shared" ref="G82:G88" si="14">E82*F82</f>
        <v>127000</v>
      </c>
      <c r="I82" s="31" t="s">
        <v>110</v>
      </c>
      <c r="J82" s="26" t="s">
        <v>150</v>
      </c>
      <c r="K82" s="13"/>
      <c r="L82" s="13"/>
      <c r="M82" s="17" t="str">
        <f t="shared" si="11"/>
        <v>шт</v>
      </c>
      <c r="N82" s="21">
        <f t="shared" si="12"/>
        <v>127000</v>
      </c>
      <c r="O82" s="11"/>
      <c r="P82" s="17">
        <f t="shared" si="13"/>
        <v>1</v>
      </c>
      <c r="Q82" s="18"/>
    </row>
    <row r="83" spans="2:17" ht="38.25" x14ac:dyDescent="0.25">
      <c r="B83" s="31" t="s">
        <v>111</v>
      </c>
      <c r="C83" s="26" t="s">
        <v>42</v>
      </c>
      <c r="D83" s="11" t="s">
        <v>24</v>
      </c>
      <c r="E83" s="11">
        <v>10000</v>
      </c>
      <c r="F83" s="12">
        <v>1</v>
      </c>
      <c r="G83" s="19">
        <f t="shared" si="14"/>
        <v>10000</v>
      </c>
      <c r="I83" s="31" t="s">
        <v>111</v>
      </c>
      <c r="J83" s="26" t="s">
        <v>42</v>
      </c>
      <c r="K83" s="13"/>
      <c r="L83" s="13"/>
      <c r="M83" s="17" t="str">
        <f t="shared" si="11"/>
        <v>шт</v>
      </c>
      <c r="N83" s="21">
        <f t="shared" si="12"/>
        <v>10000</v>
      </c>
      <c r="O83" s="11"/>
      <c r="P83" s="17">
        <f t="shared" si="13"/>
        <v>1</v>
      </c>
      <c r="Q83" s="18"/>
    </row>
    <row r="84" spans="2:17" ht="38.25" x14ac:dyDescent="0.25">
      <c r="B84" s="31" t="s">
        <v>112</v>
      </c>
      <c r="C84" s="26" t="s">
        <v>41</v>
      </c>
      <c r="D84" s="11" t="s">
        <v>24</v>
      </c>
      <c r="E84" s="11">
        <v>35000</v>
      </c>
      <c r="F84" s="12">
        <v>1</v>
      </c>
      <c r="G84" s="19">
        <f t="shared" si="14"/>
        <v>35000</v>
      </c>
      <c r="I84" s="31" t="s">
        <v>112</v>
      </c>
      <c r="J84" s="26" t="s">
        <v>41</v>
      </c>
      <c r="K84" s="13"/>
      <c r="L84" s="13"/>
      <c r="M84" s="17" t="str">
        <f t="shared" si="11"/>
        <v>шт</v>
      </c>
      <c r="N84" s="21">
        <f t="shared" si="12"/>
        <v>35000</v>
      </c>
      <c r="O84" s="11"/>
      <c r="P84" s="17">
        <f t="shared" si="13"/>
        <v>1</v>
      </c>
      <c r="Q84" s="18"/>
    </row>
    <row r="85" spans="2:17" ht="38.25" x14ac:dyDescent="0.25">
      <c r="B85" s="31" t="s">
        <v>113</v>
      </c>
      <c r="C85" s="26" t="s">
        <v>43</v>
      </c>
      <c r="D85" s="11" t="s">
        <v>24</v>
      </c>
      <c r="E85" s="11">
        <v>2000</v>
      </c>
      <c r="F85" s="12">
        <v>1</v>
      </c>
      <c r="G85" s="19">
        <f t="shared" si="14"/>
        <v>2000</v>
      </c>
      <c r="I85" s="31" t="s">
        <v>113</v>
      </c>
      <c r="J85" s="26" t="s">
        <v>43</v>
      </c>
      <c r="K85" s="13"/>
      <c r="L85" s="13"/>
      <c r="M85" s="17" t="str">
        <f t="shared" si="11"/>
        <v>шт</v>
      </c>
      <c r="N85" s="21">
        <f t="shared" si="12"/>
        <v>2000</v>
      </c>
      <c r="O85" s="11"/>
      <c r="P85" s="17">
        <f t="shared" si="13"/>
        <v>1</v>
      </c>
      <c r="Q85" s="18"/>
    </row>
    <row r="86" spans="2:17" ht="38.25" x14ac:dyDescent="0.25">
      <c r="B86" s="31" t="s">
        <v>114</v>
      </c>
      <c r="C86" s="26" t="s">
        <v>44</v>
      </c>
      <c r="D86" s="11" t="s">
        <v>24</v>
      </c>
      <c r="E86" s="11">
        <v>20000</v>
      </c>
      <c r="F86" s="12">
        <v>1</v>
      </c>
      <c r="G86" s="19">
        <f t="shared" si="14"/>
        <v>20000</v>
      </c>
      <c r="I86" s="31" t="s">
        <v>114</v>
      </c>
      <c r="J86" s="26" t="s">
        <v>44</v>
      </c>
      <c r="K86" s="13"/>
      <c r="L86" s="13"/>
      <c r="M86" s="17" t="str">
        <f t="shared" si="11"/>
        <v>шт</v>
      </c>
      <c r="N86" s="21">
        <f t="shared" si="12"/>
        <v>20000</v>
      </c>
      <c r="O86" s="11"/>
      <c r="P86" s="17">
        <f t="shared" si="13"/>
        <v>1</v>
      </c>
      <c r="Q86" s="18"/>
    </row>
    <row r="87" spans="2:17" ht="38.25" x14ac:dyDescent="0.25">
      <c r="B87" s="31" t="s">
        <v>115</v>
      </c>
      <c r="C87" s="26" t="s">
        <v>45</v>
      </c>
      <c r="D87" s="11" t="s">
        <v>26</v>
      </c>
      <c r="E87" s="11">
        <v>2000</v>
      </c>
      <c r="F87" s="12">
        <v>8</v>
      </c>
      <c r="G87" s="19">
        <f t="shared" si="14"/>
        <v>16000</v>
      </c>
      <c r="I87" s="31" t="s">
        <v>115</v>
      </c>
      <c r="J87" s="26" t="s">
        <v>45</v>
      </c>
      <c r="K87" s="13"/>
      <c r="L87" s="13"/>
      <c r="M87" s="17" t="str">
        <f t="shared" si="11"/>
        <v>чел*час</v>
      </c>
      <c r="N87" s="21">
        <f t="shared" si="12"/>
        <v>2000</v>
      </c>
      <c r="O87" s="11"/>
      <c r="P87" s="17">
        <f t="shared" si="13"/>
        <v>8</v>
      </c>
      <c r="Q87" s="18"/>
    </row>
    <row r="88" spans="2:17" ht="38.25" x14ac:dyDescent="0.25">
      <c r="B88" s="31" t="s">
        <v>116</v>
      </c>
      <c r="C88" s="26" t="s">
        <v>46</v>
      </c>
      <c r="D88" s="11" t="s">
        <v>26</v>
      </c>
      <c r="E88" s="11">
        <v>2000</v>
      </c>
      <c r="F88" s="12">
        <v>20</v>
      </c>
      <c r="G88" s="19">
        <f t="shared" si="14"/>
        <v>40000</v>
      </c>
      <c r="I88" s="31" t="s">
        <v>116</v>
      </c>
      <c r="J88" s="26" t="s">
        <v>46</v>
      </c>
      <c r="K88" s="13"/>
      <c r="L88" s="13"/>
      <c r="M88" s="17" t="str">
        <f t="shared" si="11"/>
        <v>чел*час</v>
      </c>
      <c r="N88" s="21">
        <f t="shared" si="12"/>
        <v>2000</v>
      </c>
      <c r="O88" s="11"/>
      <c r="P88" s="17">
        <f t="shared" si="13"/>
        <v>20</v>
      </c>
      <c r="Q88" s="18"/>
    </row>
    <row r="89" spans="2:17" x14ac:dyDescent="0.25">
      <c r="K89" s="13"/>
      <c r="L89" s="13"/>
      <c r="M89" s="17"/>
      <c r="N89" s="21"/>
      <c r="O89" s="11"/>
      <c r="P89" s="17"/>
      <c r="Q89" s="18"/>
    </row>
    <row r="90" spans="2:17" ht="76.5" x14ac:dyDescent="0.25">
      <c r="B90" s="30" t="s">
        <v>117</v>
      </c>
      <c r="C90" s="26" t="s">
        <v>147</v>
      </c>
      <c r="D90" s="11" t="s">
        <v>25</v>
      </c>
      <c r="E90" s="11">
        <f>SUM(E91:E95)+G96+G97</f>
        <v>250000</v>
      </c>
      <c r="F90" s="12">
        <v>1</v>
      </c>
      <c r="G90" s="19">
        <f>E90*F90</f>
        <v>250000</v>
      </c>
      <c r="I90" s="30" t="s">
        <v>117</v>
      </c>
      <c r="J90" s="26" t="s">
        <v>147</v>
      </c>
      <c r="K90" s="13"/>
      <c r="L90" s="13"/>
      <c r="M90" s="17" t="str">
        <f t="shared" si="11"/>
        <v>комплект</v>
      </c>
      <c r="N90" s="21">
        <f t="shared" si="12"/>
        <v>250000</v>
      </c>
      <c r="O90" s="11"/>
      <c r="P90" s="17">
        <f t="shared" si="13"/>
        <v>1</v>
      </c>
      <c r="Q90" s="18"/>
    </row>
    <row r="91" spans="2:17" ht="204" x14ac:dyDescent="0.25">
      <c r="B91" s="31" t="s">
        <v>118</v>
      </c>
      <c r="C91" s="26" t="s">
        <v>150</v>
      </c>
      <c r="D91" s="11" t="s">
        <v>24</v>
      </c>
      <c r="E91" s="11">
        <v>127000</v>
      </c>
      <c r="F91" s="12">
        <v>1</v>
      </c>
      <c r="G91" s="19">
        <f t="shared" ref="G91:G97" si="15">E91*F91</f>
        <v>127000</v>
      </c>
      <c r="I91" s="31" t="s">
        <v>118</v>
      </c>
      <c r="J91" s="26" t="s">
        <v>150</v>
      </c>
      <c r="K91" s="13"/>
      <c r="L91" s="13"/>
      <c r="M91" s="17" t="str">
        <f t="shared" si="11"/>
        <v>шт</v>
      </c>
      <c r="N91" s="21">
        <f t="shared" si="12"/>
        <v>127000</v>
      </c>
      <c r="O91" s="11"/>
      <c r="P91" s="17">
        <f t="shared" si="13"/>
        <v>1</v>
      </c>
      <c r="Q91" s="18"/>
    </row>
    <row r="92" spans="2:17" ht="38.25" x14ac:dyDescent="0.25">
      <c r="B92" s="31" t="s">
        <v>119</v>
      </c>
      <c r="C92" s="26" t="s">
        <v>42</v>
      </c>
      <c r="D92" s="11" t="s">
        <v>24</v>
      </c>
      <c r="E92" s="11">
        <v>10000</v>
      </c>
      <c r="F92" s="12">
        <v>1</v>
      </c>
      <c r="G92" s="19">
        <f t="shared" si="15"/>
        <v>10000</v>
      </c>
      <c r="I92" s="31" t="s">
        <v>119</v>
      </c>
      <c r="J92" s="26" t="s">
        <v>42</v>
      </c>
      <c r="K92" s="13"/>
      <c r="L92" s="13"/>
      <c r="M92" s="17" t="str">
        <f t="shared" si="11"/>
        <v>шт</v>
      </c>
      <c r="N92" s="21">
        <f t="shared" si="12"/>
        <v>10000</v>
      </c>
      <c r="O92" s="11"/>
      <c r="P92" s="17">
        <f t="shared" si="13"/>
        <v>1</v>
      </c>
      <c r="Q92" s="18"/>
    </row>
    <row r="93" spans="2:17" ht="38.25" x14ac:dyDescent="0.25">
      <c r="B93" s="31" t="s">
        <v>120</v>
      </c>
      <c r="C93" s="26" t="s">
        <v>41</v>
      </c>
      <c r="D93" s="11" t="s">
        <v>24</v>
      </c>
      <c r="E93" s="11">
        <v>35000</v>
      </c>
      <c r="F93" s="12">
        <v>1</v>
      </c>
      <c r="G93" s="19">
        <f t="shared" si="15"/>
        <v>35000</v>
      </c>
      <c r="I93" s="31" t="s">
        <v>120</v>
      </c>
      <c r="J93" s="26" t="s">
        <v>41</v>
      </c>
      <c r="K93" s="13"/>
      <c r="L93" s="13"/>
      <c r="M93" s="17" t="str">
        <f t="shared" si="11"/>
        <v>шт</v>
      </c>
      <c r="N93" s="21">
        <f t="shared" si="12"/>
        <v>35000</v>
      </c>
      <c r="O93" s="11"/>
      <c r="P93" s="17">
        <f t="shared" si="13"/>
        <v>1</v>
      </c>
      <c r="Q93" s="18"/>
    </row>
    <row r="94" spans="2:17" ht="38.25" x14ac:dyDescent="0.25">
      <c r="B94" s="31" t="s">
        <v>121</v>
      </c>
      <c r="C94" s="26" t="s">
        <v>43</v>
      </c>
      <c r="D94" s="11" t="s">
        <v>24</v>
      </c>
      <c r="E94" s="11">
        <v>2000</v>
      </c>
      <c r="F94" s="12">
        <v>1</v>
      </c>
      <c r="G94" s="19">
        <f t="shared" si="15"/>
        <v>2000</v>
      </c>
      <c r="I94" s="31" t="s">
        <v>121</v>
      </c>
      <c r="J94" s="26" t="s">
        <v>43</v>
      </c>
      <c r="K94" s="13"/>
      <c r="L94" s="13"/>
      <c r="M94" s="17" t="str">
        <f t="shared" si="11"/>
        <v>шт</v>
      </c>
      <c r="N94" s="21">
        <f t="shared" si="12"/>
        <v>2000</v>
      </c>
      <c r="O94" s="11"/>
      <c r="P94" s="17">
        <f t="shared" si="13"/>
        <v>1</v>
      </c>
      <c r="Q94" s="18"/>
    </row>
    <row r="95" spans="2:17" ht="38.25" x14ac:dyDescent="0.25">
      <c r="B95" s="31" t="s">
        <v>122</v>
      </c>
      <c r="C95" s="26" t="s">
        <v>44</v>
      </c>
      <c r="D95" s="11" t="s">
        <v>24</v>
      </c>
      <c r="E95" s="11">
        <v>20000</v>
      </c>
      <c r="F95" s="12">
        <v>1</v>
      </c>
      <c r="G95" s="19">
        <f t="shared" si="15"/>
        <v>20000</v>
      </c>
      <c r="I95" s="31" t="s">
        <v>122</v>
      </c>
      <c r="J95" s="26" t="s">
        <v>44</v>
      </c>
      <c r="K95" s="13"/>
      <c r="L95" s="13"/>
      <c r="M95" s="17" t="str">
        <f t="shared" si="11"/>
        <v>шт</v>
      </c>
      <c r="N95" s="21">
        <f t="shared" si="12"/>
        <v>20000</v>
      </c>
      <c r="O95" s="11"/>
      <c r="P95" s="17">
        <f t="shared" si="13"/>
        <v>1</v>
      </c>
      <c r="Q95" s="18"/>
    </row>
    <row r="96" spans="2:17" ht="38.25" x14ac:dyDescent="0.25">
      <c r="B96" s="31" t="s">
        <v>123</v>
      </c>
      <c r="C96" s="26" t="s">
        <v>45</v>
      </c>
      <c r="D96" s="11" t="s">
        <v>26</v>
      </c>
      <c r="E96" s="11">
        <v>2000</v>
      </c>
      <c r="F96" s="12">
        <v>8</v>
      </c>
      <c r="G96" s="19">
        <f t="shared" si="15"/>
        <v>16000</v>
      </c>
      <c r="I96" s="31" t="s">
        <v>123</v>
      </c>
      <c r="J96" s="26" t="s">
        <v>45</v>
      </c>
      <c r="K96" s="13"/>
      <c r="L96" s="13"/>
      <c r="M96" s="17" t="str">
        <f t="shared" si="11"/>
        <v>чел*час</v>
      </c>
      <c r="N96" s="21">
        <f t="shared" si="12"/>
        <v>2000</v>
      </c>
      <c r="O96" s="11"/>
      <c r="P96" s="17">
        <f t="shared" si="13"/>
        <v>8</v>
      </c>
      <c r="Q96" s="18"/>
    </row>
    <row r="97" spans="2:17" ht="38.25" x14ac:dyDescent="0.25">
      <c r="B97" s="31" t="s">
        <v>124</v>
      </c>
      <c r="C97" s="26" t="s">
        <v>46</v>
      </c>
      <c r="D97" s="11" t="s">
        <v>26</v>
      </c>
      <c r="E97" s="11">
        <v>2000</v>
      </c>
      <c r="F97" s="12">
        <v>20</v>
      </c>
      <c r="G97" s="19">
        <f t="shared" si="15"/>
        <v>40000</v>
      </c>
      <c r="I97" s="31" t="s">
        <v>124</v>
      </c>
      <c r="J97" s="26" t="s">
        <v>46</v>
      </c>
      <c r="K97" s="13"/>
      <c r="L97" s="13"/>
      <c r="M97" s="17" t="str">
        <f t="shared" si="11"/>
        <v>чел*час</v>
      </c>
      <c r="N97" s="21">
        <f t="shared" si="12"/>
        <v>2000</v>
      </c>
      <c r="O97" s="11"/>
      <c r="P97" s="17">
        <f t="shared" si="13"/>
        <v>20</v>
      </c>
      <c r="Q97" s="18"/>
    </row>
    <row r="98" spans="2:17" x14ac:dyDescent="0.25">
      <c r="K98" s="13"/>
      <c r="L98" s="13"/>
      <c r="M98" s="17"/>
      <c r="N98" s="21"/>
      <c r="O98" s="11"/>
      <c r="P98" s="17"/>
      <c r="Q98" s="18"/>
    </row>
    <row r="99" spans="2:17" ht="76.5" x14ac:dyDescent="0.25">
      <c r="B99" s="30" t="s">
        <v>125</v>
      </c>
      <c r="C99" s="26" t="s">
        <v>148</v>
      </c>
      <c r="D99" s="11" t="s">
        <v>25</v>
      </c>
      <c r="E99" s="11">
        <f>SUM(E100:E104)+G105+G106</f>
        <v>250000</v>
      </c>
      <c r="F99" s="12">
        <v>1</v>
      </c>
      <c r="G99" s="19">
        <f>E99*F99</f>
        <v>250000</v>
      </c>
      <c r="I99" s="30" t="s">
        <v>125</v>
      </c>
      <c r="J99" s="26" t="s">
        <v>148</v>
      </c>
      <c r="K99" s="13"/>
      <c r="L99" s="13"/>
      <c r="M99" s="17" t="str">
        <f t="shared" si="11"/>
        <v>комплект</v>
      </c>
      <c r="N99" s="21">
        <f t="shared" si="12"/>
        <v>250000</v>
      </c>
      <c r="O99" s="11"/>
      <c r="P99" s="17">
        <f t="shared" si="13"/>
        <v>1</v>
      </c>
      <c r="Q99" s="18"/>
    </row>
    <row r="100" spans="2:17" ht="204" x14ac:dyDescent="0.25">
      <c r="B100" s="31" t="s">
        <v>126</v>
      </c>
      <c r="C100" s="26" t="s">
        <v>150</v>
      </c>
      <c r="D100" s="11" t="s">
        <v>24</v>
      </c>
      <c r="E100" s="11">
        <v>127000</v>
      </c>
      <c r="F100" s="12">
        <v>1</v>
      </c>
      <c r="G100" s="19">
        <f t="shared" ref="G100:G106" si="16">E100*F100</f>
        <v>127000</v>
      </c>
      <c r="I100" s="31" t="s">
        <v>126</v>
      </c>
      <c r="J100" s="26" t="s">
        <v>150</v>
      </c>
      <c r="K100" s="13"/>
      <c r="L100" s="13"/>
      <c r="M100" s="17" t="str">
        <f t="shared" si="11"/>
        <v>шт</v>
      </c>
      <c r="N100" s="21">
        <f t="shared" si="12"/>
        <v>127000</v>
      </c>
      <c r="O100" s="11"/>
      <c r="P100" s="17">
        <f t="shared" si="13"/>
        <v>1</v>
      </c>
      <c r="Q100" s="18"/>
    </row>
    <row r="101" spans="2:17" ht="38.25" x14ac:dyDescent="0.25">
      <c r="B101" s="31" t="s">
        <v>127</v>
      </c>
      <c r="C101" s="26" t="s">
        <v>42</v>
      </c>
      <c r="D101" s="11" t="s">
        <v>24</v>
      </c>
      <c r="E101" s="11">
        <v>10000</v>
      </c>
      <c r="F101" s="12">
        <v>1</v>
      </c>
      <c r="G101" s="19">
        <f t="shared" si="16"/>
        <v>10000</v>
      </c>
      <c r="I101" s="31" t="s">
        <v>127</v>
      </c>
      <c r="J101" s="26" t="s">
        <v>42</v>
      </c>
      <c r="K101" s="13"/>
      <c r="L101" s="13"/>
      <c r="M101" s="17" t="str">
        <f t="shared" si="11"/>
        <v>шт</v>
      </c>
      <c r="N101" s="21">
        <f t="shared" si="12"/>
        <v>10000</v>
      </c>
      <c r="O101" s="11"/>
      <c r="P101" s="17">
        <f t="shared" si="13"/>
        <v>1</v>
      </c>
      <c r="Q101" s="18"/>
    </row>
    <row r="102" spans="2:17" ht="38.25" x14ac:dyDescent="0.25">
      <c r="B102" s="31" t="s">
        <v>128</v>
      </c>
      <c r="C102" s="26" t="s">
        <v>41</v>
      </c>
      <c r="D102" s="11" t="s">
        <v>24</v>
      </c>
      <c r="E102" s="11">
        <v>35000</v>
      </c>
      <c r="F102" s="12">
        <v>1</v>
      </c>
      <c r="G102" s="19">
        <f t="shared" si="16"/>
        <v>35000</v>
      </c>
      <c r="I102" s="31" t="s">
        <v>128</v>
      </c>
      <c r="J102" s="26" t="s">
        <v>41</v>
      </c>
      <c r="K102" s="13"/>
      <c r="L102" s="13"/>
      <c r="M102" s="17" t="str">
        <f t="shared" si="11"/>
        <v>шт</v>
      </c>
      <c r="N102" s="21">
        <f t="shared" si="12"/>
        <v>35000</v>
      </c>
      <c r="O102" s="11"/>
      <c r="P102" s="17">
        <f t="shared" si="13"/>
        <v>1</v>
      </c>
      <c r="Q102" s="18"/>
    </row>
    <row r="103" spans="2:17" ht="38.25" x14ac:dyDescent="0.25">
      <c r="B103" s="31" t="s">
        <v>129</v>
      </c>
      <c r="C103" s="26" t="s">
        <v>43</v>
      </c>
      <c r="D103" s="11" t="s">
        <v>24</v>
      </c>
      <c r="E103" s="11">
        <v>2000</v>
      </c>
      <c r="F103" s="12">
        <v>1</v>
      </c>
      <c r="G103" s="19">
        <f t="shared" si="16"/>
        <v>2000</v>
      </c>
      <c r="I103" s="31" t="s">
        <v>129</v>
      </c>
      <c r="J103" s="26" t="s">
        <v>43</v>
      </c>
      <c r="K103" s="13"/>
      <c r="L103" s="13"/>
      <c r="M103" s="17" t="str">
        <f t="shared" si="11"/>
        <v>шт</v>
      </c>
      <c r="N103" s="21">
        <f t="shared" si="12"/>
        <v>2000</v>
      </c>
      <c r="O103" s="11"/>
      <c r="P103" s="17">
        <f t="shared" si="13"/>
        <v>1</v>
      </c>
      <c r="Q103" s="18"/>
    </row>
    <row r="104" spans="2:17" ht="38.25" x14ac:dyDescent="0.25">
      <c r="B104" s="31" t="s">
        <v>130</v>
      </c>
      <c r="C104" s="26" t="s">
        <v>44</v>
      </c>
      <c r="D104" s="11" t="s">
        <v>24</v>
      </c>
      <c r="E104" s="11">
        <v>20000</v>
      </c>
      <c r="F104" s="12">
        <v>1</v>
      </c>
      <c r="G104" s="19">
        <f t="shared" si="16"/>
        <v>20000</v>
      </c>
      <c r="I104" s="31" t="s">
        <v>130</v>
      </c>
      <c r="J104" s="26" t="s">
        <v>44</v>
      </c>
      <c r="K104" s="13"/>
      <c r="L104" s="13"/>
      <c r="M104" s="17" t="str">
        <f t="shared" si="11"/>
        <v>шт</v>
      </c>
      <c r="N104" s="21">
        <f t="shared" si="12"/>
        <v>20000</v>
      </c>
      <c r="O104" s="11"/>
      <c r="P104" s="17">
        <f t="shared" si="13"/>
        <v>1</v>
      </c>
      <c r="Q104" s="18"/>
    </row>
    <row r="105" spans="2:17" ht="38.25" x14ac:dyDescent="0.25">
      <c r="B105" s="31" t="s">
        <v>131</v>
      </c>
      <c r="C105" s="26" t="s">
        <v>45</v>
      </c>
      <c r="D105" s="11" t="s">
        <v>26</v>
      </c>
      <c r="E105" s="11">
        <v>2000</v>
      </c>
      <c r="F105" s="12">
        <v>8</v>
      </c>
      <c r="G105" s="19">
        <f t="shared" si="16"/>
        <v>16000</v>
      </c>
      <c r="I105" s="31" t="s">
        <v>131</v>
      </c>
      <c r="J105" s="26" t="s">
        <v>45</v>
      </c>
      <c r="K105" s="13"/>
      <c r="L105" s="13"/>
      <c r="M105" s="17" t="str">
        <f t="shared" si="11"/>
        <v>чел*час</v>
      </c>
      <c r="N105" s="21">
        <f t="shared" si="12"/>
        <v>2000</v>
      </c>
      <c r="O105" s="11"/>
      <c r="P105" s="17">
        <f t="shared" si="13"/>
        <v>8</v>
      </c>
      <c r="Q105" s="18"/>
    </row>
    <row r="106" spans="2:17" ht="38.25" x14ac:dyDescent="0.25">
      <c r="B106" s="31" t="s">
        <v>132</v>
      </c>
      <c r="C106" s="26" t="s">
        <v>46</v>
      </c>
      <c r="D106" s="11" t="s">
        <v>26</v>
      </c>
      <c r="E106" s="11">
        <v>2000</v>
      </c>
      <c r="F106" s="12">
        <v>20</v>
      </c>
      <c r="G106" s="19">
        <f t="shared" si="16"/>
        <v>40000</v>
      </c>
      <c r="I106" s="31" t="s">
        <v>132</v>
      </c>
      <c r="J106" s="26" t="s">
        <v>46</v>
      </c>
      <c r="K106" s="13"/>
      <c r="L106" s="13"/>
      <c r="M106" s="17" t="str">
        <f t="shared" si="11"/>
        <v>чел*час</v>
      </c>
      <c r="N106" s="21">
        <f t="shared" si="12"/>
        <v>2000</v>
      </c>
      <c r="O106" s="11"/>
      <c r="P106" s="17">
        <f t="shared" si="13"/>
        <v>20</v>
      </c>
      <c r="Q106" s="18"/>
    </row>
    <row r="107" spans="2:17" x14ac:dyDescent="0.25">
      <c r="K107" s="13"/>
      <c r="L107" s="13"/>
      <c r="M107" s="17"/>
      <c r="N107" s="21"/>
      <c r="O107" s="11"/>
      <c r="P107" s="17"/>
      <c r="Q107" s="18"/>
    </row>
    <row r="108" spans="2:17" ht="63.75" x14ac:dyDescent="0.25">
      <c r="B108" s="30" t="s">
        <v>133</v>
      </c>
      <c r="C108" s="26" t="s">
        <v>149</v>
      </c>
      <c r="D108" s="11" t="s">
        <v>25</v>
      </c>
      <c r="E108" s="11">
        <f>SUM(E109:E113)+G114+G115</f>
        <v>250000</v>
      </c>
      <c r="F108" s="12">
        <v>1</v>
      </c>
      <c r="G108" s="19">
        <f>E108*F108</f>
        <v>250000</v>
      </c>
      <c r="I108" s="30" t="s">
        <v>133</v>
      </c>
      <c r="J108" s="26" t="s">
        <v>149</v>
      </c>
      <c r="K108" s="13"/>
      <c r="L108" s="13"/>
      <c r="M108" s="17" t="str">
        <f t="shared" si="11"/>
        <v>комплект</v>
      </c>
      <c r="N108" s="21">
        <f t="shared" si="12"/>
        <v>250000</v>
      </c>
      <c r="O108" s="11"/>
      <c r="P108" s="17">
        <f t="shared" si="13"/>
        <v>1</v>
      </c>
      <c r="Q108" s="18"/>
    </row>
    <row r="109" spans="2:17" ht="204" x14ac:dyDescent="0.25">
      <c r="B109" s="31" t="s">
        <v>134</v>
      </c>
      <c r="C109" s="26" t="s">
        <v>150</v>
      </c>
      <c r="D109" s="11" t="s">
        <v>24</v>
      </c>
      <c r="E109" s="11">
        <v>127000</v>
      </c>
      <c r="F109" s="12">
        <v>1</v>
      </c>
      <c r="G109" s="19">
        <f t="shared" ref="G109:G115" si="17">E109*F109</f>
        <v>127000</v>
      </c>
      <c r="I109" s="31" t="s">
        <v>134</v>
      </c>
      <c r="J109" s="26" t="s">
        <v>150</v>
      </c>
      <c r="K109" s="13"/>
      <c r="L109" s="13"/>
      <c r="M109" s="17" t="str">
        <f t="shared" si="11"/>
        <v>шт</v>
      </c>
      <c r="N109" s="21">
        <f t="shared" si="12"/>
        <v>127000</v>
      </c>
      <c r="O109" s="11"/>
      <c r="P109" s="17">
        <f t="shared" si="13"/>
        <v>1</v>
      </c>
      <c r="Q109" s="18"/>
    </row>
    <row r="110" spans="2:17" ht="38.25" x14ac:dyDescent="0.25">
      <c r="B110" s="31" t="s">
        <v>135</v>
      </c>
      <c r="C110" s="26" t="s">
        <v>42</v>
      </c>
      <c r="D110" s="11" t="s">
        <v>24</v>
      </c>
      <c r="E110" s="11">
        <v>10000</v>
      </c>
      <c r="F110" s="12">
        <v>1</v>
      </c>
      <c r="G110" s="19">
        <f t="shared" si="17"/>
        <v>10000</v>
      </c>
      <c r="I110" s="31" t="s">
        <v>135</v>
      </c>
      <c r="J110" s="26" t="s">
        <v>42</v>
      </c>
      <c r="K110" s="13"/>
      <c r="L110" s="13"/>
      <c r="M110" s="17" t="str">
        <f t="shared" si="11"/>
        <v>шт</v>
      </c>
      <c r="N110" s="21">
        <f t="shared" si="12"/>
        <v>10000</v>
      </c>
      <c r="O110" s="11"/>
      <c r="P110" s="17">
        <f t="shared" si="13"/>
        <v>1</v>
      </c>
      <c r="Q110" s="18"/>
    </row>
    <row r="111" spans="2:17" ht="38.25" x14ac:dyDescent="0.25">
      <c r="B111" s="31" t="s">
        <v>136</v>
      </c>
      <c r="C111" s="26" t="s">
        <v>41</v>
      </c>
      <c r="D111" s="11" t="s">
        <v>24</v>
      </c>
      <c r="E111" s="11">
        <v>35000</v>
      </c>
      <c r="F111" s="12">
        <v>1</v>
      </c>
      <c r="G111" s="19">
        <f t="shared" si="17"/>
        <v>35000</v>
      </c>
      <c r="I111" s="31" t="s">
        <v>136</v>
      </c>
      <c r="J111" s="26" t="s">
        <v>41</v>
      </c>
      <c r="K111" s="13"/>
      <c r="L111" s="13"/>
      <c r="M111" s="17" t="str">
        <f t="shared" si="11"/>
        <v>шт</v>
      </c>
      <c r="N111" s="21">
        <f t="shared" si="12"/>
        <v>35000</v>
      </c>
      <c r="O111" s="11"/>
      <c r="P111" s="17">
        <f t="shared" si="13"/>
        <v>1</v>
      </c>
      <c r="Q111" s="18"/>
    </row>
    <row r="112" spans="2:17" ht="38.25" x14ac:dyDescent="0.25">
      <c r="B112" s="31" t="s">
        <v>137</v>
      </c>
      <c r="C112" s="26" t="s">
        <v>43</v>
      </c>
      <c r="D112" s="11" t="s">
        <v>24</v>
      </c>
      <c r="E112" s="11">
        <v>2000</v>
      </c>
      <c r="F112" s="12">
        <v>1</v>
      </c>
      <c r="G112" s="19">
        <f t="shared" si="17"/>
        <v>2000</v>
      </c>
      <c r="I112" s="31" t="s">
        <v>137</v>
      </c>
      <c r="J112" s="26" t="s">
        <v>43</v>
      </c>
      <c r="K112" s="13"/>
      <c r="L112" s="13"/>
      <c r="M112" s="17" t="str">
        <f t="shared" si="11"/>
        <v>шт</v>
      </c>
      <c r="N112" s="21">
        <f t="shared" si="12"/>
        <v>2000</v>
      </c>
      <c r="O112" s="11"/>
      <c r="P112" s="17">
        <f t="shared" si="13"/>
        <v>1</v>
      </c>
      <c r="Q112" s="18"/>
    </row>
    <row r="113" spans="1:27" ht="38.25" x14ac:dyDescent="0.25">
      <c r="B113" s="31" t="s">
        <v>138</v>
      </c>
      <c r="C113" s="26" t="s">
        <v>44</v>
      </c>
      <c r="D113" s="11" t="s">
        <v>24</v>
      </c>
      <c r="E113" s="11">
        <v>20000</v>
      </c>
      <c r="F113" s="12">
        <v>1</v>
      </c>
      <c r="G113" s="19">
        <f t="shared" si="17"/>
        <v>20000</v>
      </c>
      <c r="I113" s="31" t="s">
        <v>138</v>
      </c>
      <c r="J113" s="26" t="s">
        <v>44</v>
      </c>
      <c r="K113" s="13"/>
      <c r="L113" s="13"/>
      <c r="M113" s="17" t="str">
        <f t="shared" si="11"/>
        <v>шт</v>
      </c>
      <c r="N113" s="21">
        <f t="shared" si="12"/>
        <v>20000</v>
      </c>
      <c r="O113" s="11"/>
      <c r="P113" s="17">
        <f t="shared" si="13"/>
        <v>1</v>
      </c>
      <c r="Q113" s="18"/>
    </row>
    <row r="114" spans="1:27" ht="38.25" x14ac:dyDescent="0.25">
      <c r="B114" s="31" t="s">
        <v>139</v>
      </c>
      <c r="C114" s="26" t="s">
        <v>45</v>
      </c>
      <c r="D114" s="11" t="s">
        <v>26</v>
      </c>
      <c r="E114" s="11">
        <v>2000</v>
      </c>
      <c r="F114" s="12">
        <v>8</v>
      </c>
      <c r="G114" s="19">
        <f t="shared" si="17"/>
        <v>16000</v>
      </c>
      <c r="I114" s="31" t="s">
        <v>139</v>
      </c>
      <c r="J114" s="26" t="s">
        <v>45</v>
      </c>
      <c r="K114" s="13"/>
      <c r="L114" s="13"/>
      <c r="M114" s="17" t="str">
        <f t="shared" si="11"/>
        <v>чел*час</v>
      </c>
      <c r="N114" s="21">
        <f t="shared" si="12"/>
        <v>2000</v>
      </c>
      <c r="O114" s="11"/>
      <c r="P114" s="17">
        <f t="shared" si="13"/>
        <v>8</v>
      </c>
      <c r="Q114" s="18"/>
    </row>
    <row r="115" spans="1:27" ht="39" thickBot="1" x14ac:dyDescent="0.3">
      <c r="B115" s="31" t="s">
        <v>140</v>
      </c>
      <c r="C115" s="26" t="s">
        <v>46</v>
      </c>
      <c r="D115" s="11" t="s">
        <v>26</v>
      </c>
      <c r="E115" s="11">
        <v>2000</v>
      </c>
      <c r="F115" s="12">
        <v>20</v>
      </c>
      <c r="G115" s="19">
        <f t="shared" si="17"/>
        <v>40000</v>
      </c>
      <c r="I115" s="31" t="s">
        <v>140</v>
      </c>
      <c r="J115" s="26" t="s">
        <v>46</v>
      </c>
      <c r="K115" s="13"/>
      <c r="L115" s="13"/>
      <c r="M115" s="17" t="str">
        <f t="shared" si="11"/>
        <v>чел*час</v>
      </c>
      <c r="N115" s="21">
        <f t="shared" si="12"/>
        <v>2000</v>
      </c>
      <c r="O115" s="11"/>
      <c r="P115" s="17">
        <f t="shared" si="13"/>
        <v>20</v>
      </c>
      <c r="Q115" s="18"/>
    </row>
    <row r="116" spans="1:27" ht="21" customHeight="1" thickBot="1" x14ac:dyDescent="0.3">
      <c r="A116" s="6"/>
      <c r="B116" s="35" t="s">
        <v>5</v>
      </c>
      <c r="C116" s="36"/>
      <c r="D116" s="36"/>
      <c r="E116" s="36"/>
      <c r="F116" s="37"/>
      <c r="G116" s="14">
        <f>G108+G99+G90+G81+G72+G63+G54+G45+G36+G27+G18+G9</f>
        <v>3000000</v>
      </c>
      <c r="H116" s="1"/>
      <c r="I116" s="35" t="s">
        <v>5</v>
      </c>
      <c r="J116" s="36"/>
      <c r="K116" s="36"/>
      <c r="L116" s="36"/>
      <c r="M116" s="36"/>
      <c r="N116" s="36"/>
      <c r="O116" s="36"/>
      <c r="P116" s="37"/>
      <c r="Q116" s="14">
        <f>SUM(Q9:Q115)</f>
        <v>0</v>
      </c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" customHeight="1" x14ac:dyDescent="0.25">
      <c r="A117" s="6"/>
      <c r="B117" s="46" t="s">
        <v>14</v>
      </c>
      <c r="C117" s="47"/>
      <c r="D117" s="47"/>
      <c r="E117" s="47"/>
      <c r="F117" s="22">
        <v>0.2</v>
      </c>
      <c r="G117" s="15">
        <f>G116*F117</f>
        <v>600000</v>
      </c>
      <c r="H117" s="1"/>
      <c r="I117" s="46" t="s">
        <v>14</v>
      </c>
      <c r="J117" s="47"/>
      <c r="K117" s="47"/>
      <c r="L117" s="47"/>
      <c r="M117" s="47"/>
      <c r="N117" s="47"/>
      <c r="O117" s="47"/>
      <c r="P117" s="22">
        <v>0.2</v>
      </c>
      <c r="Q117" s="15">
        <f>Q116*P117</f>
        <v>0</v>
      </c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 thickBot="1" x14ac:dyDescent="0.3">
      <c r="A118" s="6"/>
      <c r="B118" s="38" t="s">
        <v>6</v>
      </c>
      <c r="C118" s="39"/>
      <c r="D118" s="39"/>
      <c r="E118" s="39"/>
      <c r="F118" s="40"/>
      <c r="G118" s="16">
        <f>G116+G117</f>
        <v>3600000</v>
      </c>
      <c r="H118" s="1"/>
      <c r="I118" s="38" t="s">
        <v>6</v>
      </c>
      <c r="J118" s="39"/>
      <c r="K118" s="39"/>
      <c r="L118" s="39"/>
      <c r="M118" s="39"/>
      <c r="N118" s="39"/>
      <c r="O118" s="39"/>
      <c r="P118" s="40"/>
      <c r="Q118" s="16">
        <f>Q116+Q117</f>
        <v>0</v>
      </c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33.75" customHeight="1" x14ac:dyDescent="0.25">
      <c r="B119" s="51"/>
      <c r="C119" s="51"/>
      <c r="D119" s="51"/>
      <c r="E119" s="51"/>
      <c r="F119" s="51"/>
      <c r="G119" s="51"/>
      <c r="H119" s="1"/>
      <c r="I119" s="1"/>
      <c r="J119" s="1"/>
      <c r="K119" s="2"/>
      <c r="L119" s="1"/>
      <c r="M119" s="2"/>
      <c r="N119" s="2"/>
      <c r="O119" s="2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1.5" customHeight="1" x14ac:dyDescent="0.25">
      <c r="B120" s="50"/>
      <c r="C120" s="50"/>
      <c r="D120" s="50"/>
      <c r="E120" s="50"/>
      <c r="F120" s="50"/>
      <c r="G120" s="50"/>
      <c r="H120" s="3"/>
      <c r="I120" s="3"/>
      <c r="J120" s="52" t="s">
        <v>15</v>
      </c>
      <c r="K120" s="53"/>
      <c r="L120" s="2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1"/>
    </row>
  </sheetData>
  <sheetProtection formatCells="0" formatColumns="0" formatRows="0" insertRows="0" deleteRows="0"/>
  <mergeCells count="16">
    <mergeCell ref="B120:G120"/>
    <mergeCell ref="I7:Q7"/>
    <mergeCell ref="I116:P116"/>
    <mergeCell ref="B119:G119"/>
    <mergeCell ref="J120:K120"/>
    <mergeCell ref="B1:Q1"/>
    <mergeCell ref="B3:E3"/>
    <mergeCell ref="B116:F116"/>
    <mergeCell ref="B118:F118"/>
    <mergeCell ref="B4:G4"/>
    <mergeCell ref="B7:G7"/>
    <mergeCell ref="I118:P118"/>
    <mergeCell ref="B117:E117"/>
    <mergeCell ref="I117:O117"/>
    <mergeCell ref="I4:L4"/>
    <mergeCell ref="I3:Q3"/>
  </mergeCells>
  <pageMargins left="0.23622047244094491" right="0.23622047244094491" top="0.74803149606299213" bottom="0.74803149606299213" header="0.31496062992125984" footer="0.31496062992125984"/>
  <pageSetup paperSize="9" scale="49" fitToHeight="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4:J18"/>
  <sheetViews>
    <sheetView workbookViewId="0">
      <selection activeCell="J5" sqref="J5:J17"/>
    </sheetView>
  </sheetViews>
  <sheetFormatPr defaultRowHeight="15" x14ac:dyDescent="0.25"/>
  <cols>
    <col min="7" max="7" width="35.5703125" customWidth="1"/>
    <col min="10" max="10" width="30.140625" customWidth="1"/>
  </cols>
  <sheetData>
    <row r="4" spans="7:10" ht="15.75" thickBot="1" x14ac:dyDescent="0.3"/>
    <row r="5" spans="7:10" ht="16.5" thickTop="1" thickBot="1" x14ac:dyDescent="0.3">
      <c r="G5" s="27" t="s">
        <v>27</v>
      </c>
      <c r="J5" t="s">
        <v>27</v>
      </c>
    </row>
    <row r="6" spans="7:10" ht="16.5" thickTop="1" thickBot="1" x14ac:dyDescent="0.3">
      <c r="G6" s="28" t="s">
        <v>28</v>
      </c>
      <c r="J6" t="s">
        <v>28</v>
      </c>
    </row>
    <row r="7" spans="7:10" ht="16.5" thickTop="1" thickBot="1" x14ac:dyDescent="0.3">
      <c r="G7" s="28" t="s">
        <v>29</v>
      </c>
      <c r="J7" t="s">
        <v>29</v>
      </c>
    </row>
    <row r="8" spans="7:10" ht="16.5" thickTop="1" thickBot="1" x14ac:dyDescent="0.3">
      <c r="G8" s="28" t="s">
        <v>30</v>
      </c>
      <c r="J8" t="s">
        <v>30</v>
      </c>
    </row>
    <row r="9" spans="7:10" ht="16.5" thickTop="1" thickBot="1" x14ac:dyDescent="0.3">
      <c r="G9" s="28" t="s">
        <v>31</v>
      </c>
      <c r="J9" t="s">
        <v>31</v>
      </c>
    </row>
    <row r="10" spans="7:10" ht="16.5" thickTop="1" thickBot="1" x14ac:dyDescent="0.3">
      <c r="G10" s="28" t="s">
        <v>32</v>
      </c>
      <c r="J10" t="s">
        <v>32</v>
      </c>
    </row>
    <row r="11" spans="7:10" ht="16.5" thickTop="1" thickBot="1" x14ac:dyDescent="0.3">
      <c r="G11" s="28" t="s">
        <v>33</v>
      </c>
      <c r="J11" t="s">
        <v>33</v>
      </c>
    </row>
    <row r="12" spans="7:10" ht="16.5" thickTop="1" thickBot="1" x14ac:dyDescent="0.3">
      <c r="G12" s="28" t="s">
        <v>34</v>
      </c>
      <c r="J12" t="s">
        <v>34</v>
      </c>
    </row>
    <row r="13" spans="7:10" ht="16.5" thickTop="1" thickBot="1" x14ac:dyDescent="0.3">
      <c r="G13" s="28" t="s">
        <v>35</v>
      </c>
      <c r="J13" t="s">
        <v>35</v>
      </c>
    </row>
    <row r="14" spans="7:10" ht="28.5" thickTop="1" thickBot="1" x14ac:dyDescent="0.3">
      <c r="G14" s="29" t="s">
        <v>36</v>
      </c>
      <c r="J14" t="s">
        <v>36</v>
      </c>
    </row>
    <row r="15" spans="7:10" ht="28.5" thickTop="1" thickBot="1" x14ac:dyDescent="0.3">
      <c r="G15" s="29" t="s">
        <v>37</v>
      </c>
      <c r="J15" t="s">
        <v>37</v>
      </c>
    </row>
    <row r="16" spans="7:10" ht="16.5" thickTop="1" thickBot="1" x14ac:dyDescent="0.3">
      <c r="G16" s="28" t="s">
        <v>38</v>
      </c>
      <c r="J16" t="s">
        <v>38</v>
      </c>
    </row>
    <row r="17" spans="7:10" ht="31.5" thickTop="1" thickBot="1" x14ac:dyDescent="0.3">
      <c r="G17" s="28" t="s">
        <v>39</v>
      </c>
      <c r="J17" t="s">
        <v>39</v>
      </c>
    </row>
    <row r="18" spans="7:10" ht="15.75" thickTop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Структура НМЦ и форма КП</vt:lpstr>
      <vt:lpstr>Лист1</vt:lpstr>
      <vt:lpstr>'Структура НМЦ и форма КП'!Область_печати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Иваненко Елена Сергеевна</dc:creator>
  <cp:lastModifiedBy>Егорова С.А.</cp:lastModifiedBy>
  <cp:lastPrinted>2020-08-28T12:16:56Z</cp:lastPrinted>
  <dcterms:created xsi:type="dcterms:W3CDTF">2018-05-22T01:14:50Z</dcterms:created>
  <dcterms:modified xsi:type="dcterms:W3CDTF">2020-09-03T10:30:04Z</dcterms:modified>
</cp:coreProperties>
</file>